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--/Documents/Calc/"/>
    </mc:Choice>
  </mc:AlternateContent>
  <xr:revisionPtr revIDLastSave="0" documentId="13_ncr:1_{80F2F507-A8F5-0B40-B464-0042D618FA56}" xr6:coauthVersionLast="47" xr6:coauthVersionMax="47" xr10:uidLastSave="{00000000-0000-0000-0000-000000000000}"/>
  <bookViews>
    <workbookView xWindow="0" yWindow="740" windowWidth="29320" windowHeight="18300" xr2:uid="{A6A513C0-576B-9A4C-8DFB-42D8CA2A0F9F}"/>
  </bookViews>
  <sheets>
    <sheet name="Män" sheetId="1" r:id="rId1"/>
    <sheet name="Kvinnor" sheetId="2" r:id="rId2"/>
    <sheet name="Pivottabell" sheetId="4" r:id="rId3"/>
    <sheet name="Klass" sheetId="3" r:id="rId4"/>
  </sheets>
  <definedNames>
    <definedName name="_xlnm._FilterDatabase" localSheetId="1" hidden="1">Kvinnor!$A$1:$H$232</definedName>
    <definedName name="_xlnm._FilterDatabase" localSheetId="0" hidden="1">Män!$A$1:$H$235</definedName>
  </definedNames>
  <calcPr calcId="191029"/>
  <pivotCaches>
    <pivotCache cacheId="105" r:id="rId5"/>
    <pivotCache cacheId="112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2" i="4" l="1"/>
  <c r="I357" i="2"/>
  <c r="I362" i="2"/>
  <c r="K362" i="2" s="1"/>
  <c r="L362" i="2" s="1"/>
  <c r="I368" i="2"/>
  <c r="K368" i="2" s="1"/>
  <c r="L368" i="2" s="1"/>
  <c r="I372" i="2"/>
  <c r="K372" i="2" s="1"/>
  <c r="L372" i="2" s="1"/>
  <c r="I373" i="2"/>
  <c r="K373" i="2" s="1"/>
  <c r="L373" i="2" s="1"/>
  <c r="M373" i="2" s="1"/>
  <c r="N373" i="2" s="1"/>
  <c r="J357" i="2"/>
  <c r="J362" i="2"/>
  <c r="J368" i="2"/>
  <c r="J372" i="2"/>
  <c r="J373" i="2"/>
  <c r="K357" i="2"/>
  <c r="L357" i="2" s="1"/>
  <c r="I311" i="2"/>
  <c r="I312" i="2"/>
  <c r="K312" i="2" s="1"/>
  <c r="L312" i="2" s="1"/>
  <c r="I313" i="2"/>
  <c r="K313" i="2" s="1"/>
  <c r="L313" i="2" s="1"/>
  <c r="I315" i="2"/>
  <c r="I340" i="2"/>
  <c r="I341" i="2"/>
  <c r="K341" i="2" s="1"/>
  <c r="L341" i="2" s="1"/>
  <c r="I348" i="2"/>
  <c r="K348" i="2" s="1"/>
  <c r="L348" i="2" s="1"/>
  <c r="I349" i="2"/>
  <c r="K349" i="2" s="1"/>
  <c r="L349" i="2" s="1"/>
  <c r="J311" i="2"/>
  <c r="J312" i="2"/>
  <c r="J313" i="2"/>
  <c r="J315" i="2"/>
  <c r="J340" i="2"/>
  <c r="J341" i="2"/>
  <c r="J348" i="2"/>
  <c r="J349" i="2"/>
  <c r="K311" i="2"/>
  <c r="L311" i="2" s="1"/>
  <c r="K315" i="2"/>
  <c r="L315" i="2" s="1"/>
  <c r="K340" i="2"/>
  <c r="L340" i="2" s="1"/>
  <c r="I178" i="2"/>
  <c r="K178" i="2" s="1"/>
  <c r="L178" i="2" s="1"/>
  <c r="I179" i="2"/>
  <c r="K179" i="2" s="1"/>
  <c r="L179" i="2" s="1"/>
  <c r="I181" i="2"/>
  <c r="K181" i="2" s="1"/>
  <c r="L181" i="2" s="1"/>
  <c r="I183" i="2"/>
  <c r="K183" i="2" s="1"/>
  <c r="L183" i="2" s="1"/>
  <c r="I241" i="2"/>
  <c r="K241" i="2" s="1"/>
  <c r="L241" i="2" s="1"/>
  <c r="I249" i="2"/>
  <c r="K249" i="2" s="1"/>
  <c r="L249" i="2" s="1"/>
  <c r="I268" i="2"/>
  <c r="K268" i="2" s="1"/>
  <c r="L268" i="2" s="1"/>
  <c r="I269" i="2"/>
  <c r="K269" i="2" s="1"/>
  <c r="L269" i="2" s="1"/>
  <c r="I270" i="2"/>
  <c r="K270" i="2" s="1"/>
  <c r="L270" i="2" s="1"/>
  <c r="J178" i="2"/>
  <c r="J179" i="2"/>
  <c r="J181" i="2"/>
  <c r="J183" i="2"/>
  <c r="J241" i="2"/>
  <c r="J249" i="2"/>
  <c r="J268" i="2"/>
  <c r="J269" i="2"/>
  <c r="J270" i="2"/>
  <c r="I279" i="2"/>
  <c r="K279" i="2" s="1"/>
  <c r="L279" i="2" s="1"/>
  <c r="I280" i="2"/>
  <c r="K280" i="2" s="1"/>
  <c r="L280" i="2" s="1"/>
  <c r="I282" i="2"/>
  <c r="K282" i="2" s="1"/>
  <c r="L282" i="2" s="1"/>
  <c r="I283" i="2"/>
  <c r="K283" i="2" s="1"/>
  <c r="L283" i="2" s="1"/>
  <c r="I284" i="2"/>
  <c r="K284" i="2" s="1"/>
  <c r="L284" i="2" s="1"/>
  <c r="I285" i="2"/>
  <c r="K285" i="2" s="1"/>
  <c r="L285" i="2" s="1"/>
  <c r="I293" i="2"/>
  <c r="K293" i="2" s="1"/>
  <c r="L293" i="2" s="1"/>
  <c r="I294" i="2"/>
  <c r="K294" i="2" s="1"/>
  <c r="L294" i="2" s="1"/>
  <c r="I295" i="2"/>
  <c r="K295" i="2" s="1"/>
  <c r="L295" i="2" s="1"/>
  <c r="I297" i="2"/>
  <c r="K297" i="2" s="1"/>
  <c r="L297" i="2" s="1"/>
  <c r="I300" i="2"/>
  <c r="K300" i="2" s="1"/>
  <c r="L300" i="2" s="1"/>
  <c r="J279" i="2"/>
  <c r="J280" i="2"/>
  <c r="J282" i="2"/>
  <c r="J283" i="2"/>
  <c r="J284" i="2"/>
  <c r="J285" i="2"/>
  <c r="J293" i="2"/>
  <c r="J294" i="2"/>
  <c r="J295" i="2"/>
  <c r="J297" i="2"/>
  <c r="J300" i="2"/>
  <c r="I140" i="2"/>
  <c r="K140" i="2" s="1"/>
  <c r="L140" i="2" s="1"/>
  <c r="I157" i="2"/>
  <c r="K157" i="2" s="1"/>
  <c r="L157" i="2" s="1"/>
  <c r="J140" i="2"/>
  <c r="J157" i="2"/>
  <c r="I116" i="2"/>
  <c r="K116" i="2" s="1"/>
  <c r="L116" i="2" s="1"/>
  <c r="I117" i="2"/>
  <c r="K117" i="2" s="1"/>
  <c r="L117" i="2" s="1"/>
  <c r="I134" i="2"/>
  <c r="K134" i="2" s="1"/>
  <c r="L134" i="2" s="1"/>
  <c r="I136" i="2"/>
  <c r="K136" i="2" s="1"/>
  <c r="L136" i="2" s="1"/>
  <c r="J116" i="2"/>
  <c r="J117" i="2"/>
  <c r="J134" i="2"/>
  <c r="J136" i="2"/>
  <c r="I81" i="2"/>
  <c r="K81" i="2" s="1"/>
  <c r="L81" i="2" s="1"/>
  <c r="I82" i="2"/>
  <c r="K82" i="2" s="1"/>
  <c r="L82" i="2" s="1"/>
  <c r="I93" i="2"/>
  <c r="K93" i="2" s="1"/>
  <c r="L93" i="2" s="1"/>
  <c r="J81" i="2"/>
  <c r="J82" i="2"/>
  <c r="J93" i="2"/>
  <c r="I75" i="2"/>
  <c r="K75" i="2" s="1"/>
  <c r="L75" i="2" s="1"/>
  <c r="I76" i="2"/>
  <c r="K76" i="2" s="1"/>
  <c r="L76" i="2" s="1"/>
  <c r="J75" i="2"/>
  <c r="J76" i="2"/>
  <c r="I50" i="2"/>
  <c r="K50" i="2" s="1"/>
  <c r="L50" i="2" s="1"/>
  <c r="I52" i="2"/>
  <c r="K52" i="2" s="1"/>
  <c r="L52" i="2" s="1"/>
  <c r="J50" i="2"/>
  <c r="J52" i="2"/>
  <c r="M372" i="2" l="1"/>
  <c r="N372" i="2" s="1"/>
  <c r="M313" i="2"/>
  <c r="N313" i="2" s="1"/>
  <c r="M249" i="2"/>
  <c r="N249" i="2" s="1"/>
  <c r="M312" i="2"/>
  <c r="N312" i="2" s="1"/>
  <c r="M270" i="2"/>
  <c r="N270" i="2" s="1"/>
  <c r="M348" i="2"/>
  <c r="N348" i="2" s="1"/>
  <c r="M311" i="2"/>
  <c r="N311" i="2" s="1"/>
  <c r="M362" i="2"/>
  <c r="N362" i="2" s="1"/>
  <c r="M136" i="2"/>
  <c r="N136" i="2" s="1"/>
  <c r="M178" i="2"/>
  <c r="N178" i="2" s="1"/>
  <c r="M179" i="2"/>
  <c r="N179" i="2" s="1"/>
  <c r="M368" i="2"/>
  <c r="N368" i="2" s="1"/>
  <c r="M349" i="2"/>
  <c r="N349" i="2" s="1"/>
  <c r="M357" i="2"/>
  <c r="N357" i="2" s="1"/>
  <c r="M341" i="2"/>
  <c r="N341" i="2" s="1"/>
  <c r="M297" i="2"/>
  <c r="N297" i="2" s="1"/>
  <c r="M280" i="2"/>
  <c r="N280" i="2" s="1"/>
  <c r="M295" i="2"/>
  <c r="N295" i="2" s="1"/>
  <c r="M279" i="2"/>
  <c r="N279" i="2" s="1"/>
  <c r="M315" i="2"/>
  <c r="N315" i="2" s="1"/>
  <c r="M269" i="2"/>
  <c r="N269" i="2" s="1"/>
  <c r="M268" i="2"/>
  <c r="N268" i="2" s="1"/>
  <c r="M284" i="2"/>
  <c r="N284" i="2" s="1"/>
  <c r="M294" i="2"/>
  <c r="N294" i="2" s="1"/>
  <c r="M181" i="2"/>
  <c r="N181" i="2" s="1"/>
  <c r="M340" i="2"/>
  <c r="N340" i="2" s="1"/>
  <c r="M293" i="2"/>
  <c r="N293" i="2" s="1"/>
  <c r="M183" i="2"/>
  <c r="N183" i="2" s="1"/>
  <c r="M241" i="2"/>
  <c r="N241" i="2" s="1"/>
  <c r="M282" i="2"/>
  <c r="N282" i="2" s="1"/>
  <c r="M285" i="2"/>
  <c r="N285" i="2" s="1"/>
  <c r="M283" i="2"/>
  <c r="N283" i="2" s="1"/>
  <c r="M300" i="2"/>
  <c r="N300" i="2" s="1"/>
  <c r="M157" i="2"/>
  <c r="N157" i="2" s="1"/>
  <c r="M140" i="2"/>
  <c r="N140" i="2" s="1"/>
  <c r="M117" i="2"/>
  <c r="N117" i="2" s="1"/>
  <c r="M134" i="2"/>
  <c r="N134" i="2" s="1"/>
  <c r="M116" i="2"/>
  <c r="N116" i="2" s="1"/>
  <c r="M93" i="2"/>
  <c r="N93" i="2" s="1"/>
  <c r="M82" i="2"/>
  <c r="N82" i="2" s="1"/>
  <c r="M81" i="2"/>
  <c r="N81" i="2" s="1"/>
  <c r="M76" i="2"/>
  <c r="N76" i="2" s="1"/>
  <c r="M75" i="2"/>
  <c r="N75" i="2" s="1"/>
  <c r="M50" i="2"/>
  <c r="N50" i="2" s="1"/>
  <c r="M52" i="2"/>
  <c r="N52" i="2" s="1"/>
  <c r="M56" i="1"/>
  <c r="L56" i="1"/>
  <c r="K56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2" i="1"/>
  <c r="I3" i="1"/>
  <c r="I4" i="1"/>
  <c r="I5" i="1"/>
  <c r="I6" i="1"/>
  <c r="I7" i="1"/>
  <c r="I8" i="1"/>
  <c r="I9" i="1"/>
  <c r="I10" i="1"/>
  <c r="K10" i="1" s="1"/>
  <c r="M10" i="1" s="1"/>
  <c r="N10" i="1" s="1"/>
  <c r="I11" i="1"/>
  <c r="I12" i="1"/>
  <c r="I13" i="1"/>
  <c r="I14" i="1"/>
  <c r="I15" i="1"/>
  <c r="I16" i="1"/>
  <c r="I17" i="1"/>
  <c r="I18" i="1"/>
  <c r="K18" i="1" s="1"/>
  <c r="M18" i="1" s="1"/>
  <c r="N18" i="1" s="1"/>
  <c r="I19" i="1"/>
  <c r="I20" i="1"/>
  <c r="I21" i="1"/>
  <c r="I22" i="1"/>
  <c r="I23" i="1"/>
  <c r="I24" i="1"/>
  <c r="I25" i="1"/>
  <c r="I26" i="1"/>
  <c r="K26" i="1" s="1"/>
  <c r="M26" i="1" s="1"/>
  <c r="N26" i="1" s="1"/>
  <c r="I27" i="1"/>
  <c r="I28" i="1"/>
  <c r="I29" i="1"/>
  <c r="I30" i="1"/>
  <c r="I31" i="1"/>
  <c r="I32" i="1"/>
  <c r="I33" i="1"/>
  <c r="I34" i="1"/>
  <c r="K34" i="1" s="1"/>
  <c r="M34" i="1" s="1"/>
  <c r="N34" i="1" s="1"/>
  <c r="I35" i="1"/>
  <c r="I36" i="1"/>
  <c r="I37" i="1"/>
  <c r="I38" i="1"/>
  <c r="I39" i="1"/>
  <c r="I40" i="1"/>
  <c r="I41" i="1"/>
  <c r="I42" i="1"/>
  <c r="K42" i="1" s="1"/>
  <c r="M42" i="1" s="1"/>
  <c r="N42" i="1" s="1"/>
  <c r="I43" i="1"/>
  <c r="I44" i="1"/>
  <c r="I45" i="1"/>
  <c r="I46" i="1"/>
  <c r="I47" i="1"/>
  <c r="I48" i="1"/>
  <c r="I49" i="1"/>
  <c r="I50" i="1"/>
  <c r="K50" i="1" s="1"/>
  <c r="M50" i="1" s="1"/>
  <c r="N50" i="1" s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2" i="1"/>
  <c r="B112" i="4"/>
  <c r="N56" i="1"/>
  <c r="N127" i="1"/>
  <c r="I2" i="2"/>
  <c r="K2" i="2" s="1"/>
  <c r="L2" i="2" s="1"/>
  <c r="J2" i="2"/>
  <c r="I3" i="2"/>
  <c r="J3" i="2"/>
  <c r="I4" i="2"/>
  <c r="K4" i="2" s="1"/>
  <c r="L4" i="2" s="1"/>
  <c r="J4" i="2"/>
  <c r="I5" i="2"/>
  <c r="K5" i="2" s="1"/>
  <c r="L5" i="2" s="1"/>
  <c r="J5" i="2"/>
  <c r="I6" i="2"/>
  <c r="K6" i="2" s="1"/>
  <c r="L6" i="2" s="1"/>
  <c r="J6" i="2"/>
  <c r="I7" i="2"/>
  <c r="J7" i="2"/>
  <c r="I8" i="2"/>
  <c r="K8" i="2" s="1"/>
  <c r="L8" i="2" s="1"/>
  <c r="J8" i="2"/>
  <c r="I9" i="2"/>
  <c r="K9" i="2" s="1"/>
  <c r="L9" i="2" s="1"/>
  <c r="J9" i="2"/>
  <c r="I10" i="2"/>
  <c r="J10" i="2"/>
  <c r="I11" i="2"/>
  <c r="J11" i="2"/>
  <c r="I12" i="2"/>
  <c r="K12" i="2" s="1"/>
  <c r="L12" i="2" s="1"/>
  <c r="J12" i="2"/>
  <c r="I13" i="2"/>
  <c r="K13" i="2" s="1"/>
  <c r="L13" i="2" s="1"/>
  <c r="J13" i="2"/>
  <c r="I14" i="2"/>
  <c r="J14" i="2"/>
  <c r="I15" i="2"/>
  <c r="J15" i="2"/>
  <c r="I16" i="2"/>
  <c r="K16" i="2" s="1"/>
  <c r="L16" i="2" s="1"/>
  <c r="J16" i="2"/>
  <c r="I17" i="2"/>
  <c r="K17" i="2" s="1"/>
  <c r="L17" i="2" s="1"/>
  <c r="J17" i="2"/>
  <c r="I18" i="2"/>
  <c r="K18" i="2" s="1"/>
  <c r="L18" i="2" s="1"/>
  <c r="J18" i="2"/>
  <c r="I19" i="2"/>
  <c r="J19" i="2"/>
  <c r="I20" i="2"/>
  <c r="K20" i="2" s="1"/>
  <c r="L20" i="2" s="1"/>
  <c r="J20" i="2"/>
  <c r="I21" i="2"/>
  <c r="K21" i="2" s="1"/>
  <c r="L21" i="2" s="1"/>
  <c r="J21" i="2"/>
  <c r="I22" i="2"/>
  <c r="K22" i="2" s="1"/>
  <c r="L22" i="2" s="1"/>
  <c r="J22" i="2"/>
  <c r="I23" i="2"/>
  <c r="J23" i="2"/>
  <c r="I24" i="2"/>
  <c r="K24" i="2" s="1"/>
  <c r="L24" i="2" s="1"/>
  <c r="J24" i="2"/>
  <c r="I25" i="2"/>
  <c r="K25" i="2" s="1"/>
  <c r="L25" i="2" s="1"/>
  <c r="J25" i="2"/>
  <c r="I26" i="2"/>
  <c r="J26" i="2"/>
  <c r="I27" i="2"/>
  <c r="K27" i="2" s="1"/>
  <c r="L27" i="2" s="1"/>
  <c r="J27" i="2"/>
  <c r="I28" i="2"/>
  <c r="K28" i="2" s="1"/>
  <c r="L28" i="2" s="1"/>
  <c r="J28" i="2"/>
  <c r="I29" i="2"/>
  <c r="K29" i="2" s="1"/>
  <c r="L29" i="2" s="1"/>
  <c r="J29" i="2"/>
  <c r="I30" i="2"/>
  <c r="K30" i="2" s="1"/>
  <c r="L30" i="2" s="1"/>
  <c r="J30" i="2"/>
  <c r="I31" i="2"/>
  <c r="J31" i="2"/>
  <c r="I32" i="2"/>
  <c r="K32" i="2" s="1"/>
  <c r="L32" i="2" s="1"/>
  <c r="J32" i="2"/>
  <c r="I33" i="2"/>
  <c r="K33" i="2" s="1"/>
  <c r="L33" i="2" s="1"/>
  <c r="J33" i="2"/>
  <c r="I34" i="2"/>
  <c r="K34" i="2" s="1"/>
  <c r="L34" i="2" s="1"/>
  <c r="J34" i="2"/>
  <c r="I35" i="2"/>
  <c r="K35" i="2" s="1"/>
  <c r="L35" i="2" s="1"/>
  <c r="J35" i="2"/>
  <c r="I36" i="2"/>
  <c r="K36" i="2" s="1"/>
  <c r="L36" i="2" s="1"/>
  <c r="J36" i="2"/>
  <c r="I37" i="2"/>
  <c r="K37" i="2" s="1"/>
  <c r="L37" i="2" s="1"/>
  <c r="J37" i="2"/>
  <c r="I38" i="2"/>
  <c r="K38" i="2" s="1"/>
  <c r="L38" i="2" s="1"/>
  <c r="J38" i="2"/>
  <c r="I39" i="2"/>
  <c r="J39" i="2"/>
  <c r="I40" i="2"/>
  <c r="K40" i="2" s="1"/>
  <c r="L40" i="2" s="1"/>
  <c r="J40" i="2"/>
  <c r="I41" i="2"/>
  <c r="K41" i="2" s="1"/>
  <c r="L41" i="2" s="1"/>
  <c r="J41" i="2"/>
  <c r="I42" i="2"/>
  <c r="K42" i="2" s="1"/>
  <c r="L42" i="2" s="1"/>
  <c r="J42" i="2"/>
  <c r="I43" i="2"/>
  <c r="J43" i="2"/>
  <c r="I44" i="2"/>
  <c r="K44" i="2" s="1"/>
  <c r="L44" i="2" s="1"/>
  <c r="J44" i="2"/>
  <c r="I45" i="2"/>
  <c r="K45" i="2" s="1"/>
  <c r="L45" i="2" s="1"/>
  <c r="J45" i="2"/>
  <c r="I46" i="2"/>
  <c r="K46" i="2" s="1"/>
  <c r="L46" i="2" s="1"/>
  <c r="J46" i="2"/>
  <c r="I47" i="2"/>
  <c r="J47" i="2"/>
  <c r="I48" i="2"/>
  <c r="K48" i="2" s="1"/>
  <c r="L48" i="2" s="1"/>
  <c r="J48" i="2"/>
  <c r="I49" i="2"/>
  <c r="K49" i="2" s="1"/>
  <c r="L49" i="2" s="1"/>
  <c r="J49" i="2"/>
  <c r="I51" i="2"/>
  <c r="J51" i="2"/>
  <c r="I53" i="2"/>
  <c r="J53" i="2"/>
  <c r="I54" i="2"/>
  <c r="K54" i="2" s="1"/>
  <c r="L54" i="2" s="1"/>
  <c r="J54" i="2"/>
  <c r="I55" i="2"/>
  <c r="K55" i="2" s="1"/>
  <c r="L55" i="2" s="1"/>
  <c r="J55" i="2"/>
  <c r="I56" i="2"/>
  <c r="J56" i="2"/>
  <c r="I57" i="2"/>
  <c r="J57" i="2"/>
  <c r="I58" i="2"/>
  <c r="K58" i="2" s="1"/>
  <c r="L58" i="2" s="1"/>
  <c r="J58" i="2"/>
  <c r="I59" i="2"/>
  <c r="K59" i="2" s="1"/>
  <c r="L59" i="2" s="1"/>
  <c r="J59" i="2"/>
  <c r="I60" i="2"/>
  <c r="K60" i="2" s="1"/>
  <c r="L60" i="2" s="1"/>
  <c r="J60" i="2"/>
  <c r="I61" i="2"/>
  <c r="K61" i="2" s="1"/>
  <c r="L61" i="2" s="1"/>
  <c r="J61" i="2"/>
  <c r="I62" i="2"/>
  <c r="K62" i="2" s="1"/>
  <c r="L62" i="2" s="1"/>
  <c r="J62" i="2"/>
  <c r="I63" i="2"/>
  <c r="K63" i="2" s="1"/>
  <c r="L63" i="2" s="1"/>
  <c r="J63" i="2"/>
  <c r="I64" i="2"/>
  <c r="K64" i="2" s="1"/>
  <c r="L64" i="2" s="1"/>
  <c r="J64" i="2"/>
  <c r="I65" i="2"/>
  <c r="K65" i="2" s="1"/>
  <c r="L65" i="2" s="1"/>
  <c r="J65" i="2"/>
  <c r="I66" i="2"/>
  <c r="K66" i="2" s="1"/>
  <c r="L66" i="2" s="1"/>
  <c r="J66" i="2"/>
  <c r="I67" i="2"/>
  <c r="K67" i="2" s="1"/>
  <c r="L67" i="2" s="1"/>
  <c r="J67" i="2"/>
  <c r="I68" i="2"/>
  <c r="K68" i="2" s="1"/>
  <c r="L68" i="2" s="1"/>
  <c r="J68" i="2"/>
  <c r="I69" i="2"/>
  <c r="K69" i="2" s="1"/>
  <c r="L69" i="2" s="1"/>
  <c r="J69" i="2"/>
  <c r="I70" i="2"/>
  <c r="K70" i="2" s="1"/>
  <c r="L70" i="2" s="1"/>
  <c r="J70" i="2"/>
  <c r="I71" i="2"/>
  <c r="K71" i="2" s="1"/>
  <c r="L71" i="2" s="1"/>
  <c r="J71" i="2"/>
  <c r="I72" i="2"/>
  <c r="K72" i="2" s="1"/>
  <c r="L72" i="2" s="1"/>
  <c r="J72" i="2"/>
  <c r="I73" i="2"/>
  <c r="K73" i="2" s="1"/>
  <c r="L73" i="2" s="1"/>
  <c r="J73" i="2"/>
  <c r="I74" i="2"/>
  <c r="K74" i="2" s="1"/>
  <c r="L74" i="2" s="1"/>
  <c r="J74" i="2"/>
  <c r="I77" i="2"/>
  <c r="K77" i="2" s="1"/>
  <c r="L77" i="2" s="1"/>
  <c r="J77" i="2"/>
  <c r="I78" i="2"/>
  <c r="J78" i="2"/>
  <c r="I79" i="2"/>
  <c r="J79" i="2"/>
  <c r="I80" i="2"/>
  <c r="K80" i="2" s="1"/>
  <c r="L80" i="2" s="1"/>
  <c r="J80" i="2"/>
  <c r="I83" i="2"/>
  <c r="K83" i="2" s="1"/>
  <c r="L83" i="2" s="1"/>
  <c r="J83" i="2"/>
  <c r="I84" i="2"/>
  <c r="K84" i="2" s="1"/>
  <c r="L84" i="2" s="1"/>
  <c r="J84" i="2"/>
  <c r="I85" i="2"/>
  <c r="J85" i="2"/>
  <c r="I86" i="2"/>
  <c r="K86" i="2" s="1"/>
  <c r="L86" i="2" s="1"/>
  <c r="J86" i="2"/>
  <c r="I87" i="2"/>
  <c r="K87" i="2" s="1"/>
  <c r="L87" i="2" s="1"/>
  <c r="J87" i="2"/>
  <c r="I88" i="2"/>
  <c r="K88" i="2" s="1"/>
  <c r="L88" i="2" s="1"/>
  <c r="J88" i="2"/>
  <c r="I89" i="2"/>
  <c r="J89" i="2"/>
  <c r="I90" i="2"/>
  <c r="K90" i="2" s="1"/>
  <c r="L90" i="2" s="1"/>
  <c r="J90" i="2"/>
  <c r="I91" i="2"/>
  <c r="K91" i="2" s="1"/>
  <c r="L91" i="2" s="1"/>
  <c r="J91" i="2"/>
  <c r="I92" i="2"/>
  <c r="K92" i="2" s="1"/>
  <c r="L92" i="2" s="1"/>
  <c r="J92" i="2"/>
  <c r="I94" i="2"/>
  <c r="J94" i="2"/>
  <c r="I95" i="2"/>
  <c r="K95" i="2" s="1"/>
  <c r="L95" i="2" s="1"/>
  <c r="J95" i="2"/>
  <c r="I96" i="2"/>
  <c r="K96" i="2" s="1"/>
  <c r="L96" i="2" s="1"/>
  <c r="J96" i="2"/>
  <c r="I97" i="2"/>
  <c r="K97" i="2" s="1"/>
  <c r="L97" i="2" s="1"/>
  <c r="J97" i="2"/>
  <c r="I98" i="2"/>
  <c r="K98" i="2" s="1"/>
  <c r="L98" i="2" s="1"/>
  <c r="J98" i="2"/>
  <c r="I99" i="2"/>
  <c r="K99" i="2" s="1"/>
  <c r="L99" i="2" s="1"/>
  <c r="J99" i="2"/>
  <c r="I100" i="2"/>
  <c r="K100" i="2" s="1"/>
  <c r="L100" i="2" s="1"/>
  <c r="J100" i="2"/>
  <c r="I101" i="2"/>
  <c r="K101" i="2" s="1"/>
  <c r="L101" i="2" s="1"/>
  <c r="J101" i="2"/>
  <c r="I102" i="2"/>
  <c r="J102" i="2"/>
  <c r="I103" i="2"/>
  <c r="K103" i="2" s="1"/>
  <c r="L103" i="2" s="1"/>
  <c r="J103" i="2"/>
  <c r="I104" i="2"/>
  <c r="K104" i="2" s="1"/>
  <c r="L104" i="2" s="1"/>
  <c r="J104" i="2"/>
  <c r="I105" i="2"/>
  <c r="K105" i="2" s="1"/>
  <c r="L105" i="2" s="1"/>
  <c r="J105" i="2"/>
  <c r="I106" i="2"/>
  <c r="K106" i="2" s="1"/>
  <c r="L106" i="2" s="1"/>
  <c r="J106" i="2"/>
  <c r="I107" i="2"/>
  <c r="K107" i="2" s="1"/>
  <c r="L107" i="2" s="1"/>
  <c r="J107" i="2"/>
  <c r="I108" i="2"/>
  <c r="K108" i="2" s="1"/>
  <c r="L108" i="2" s="1"/>
  <c r="J108" i="2"/>
  <c r="I109" i="2"/>
  <c r="K109" i="2" s="1"/>
  <c r="L109" i="2" s="1"/>
  <c r="J109" i="2"/>
  <c r="I110" i="2"/>
  <c r="K110" i="2" s="1"/>
  <c r="L110" i="2" s="1"/>
  <c r="J110" i="2"/>
  <c r="I111" i="2"/>
  <c r="K111" i="2" s="1"/>
  <c r="L111" i="2" s="1"/>
  <c r="J111" i="2"/>
  <c r="I112" i="2"/>
  <c r="K112" i="2" s="1"/>
  <c r="L112" i="2" s="1"/>
  <c r="J112" i="2"/>
  <c r="I113" i="2"/>
  <c r="K113" i="2" s="1"/>
  <c r="L113" i="2" s="1"/>
  <c r="J113" i="2"/>
  <c r="I114" i="2"/>
  <c r="J114" i="2"/>
  <c r="I115" i="2"/>
  <c r="K115" i="2" s="1"/>
  <c r="L115" i="2" s="1"/>
  <c r="J115" i="2"/>
  <c r="I118" i="2"/>
  <c r="K118" i="2" s="1"/>
  <c r="L118" i="2" s="1"/>
  <c r="J118" i="2"/>
  <c r="I119" i="2"/>
  <c r="K119" i="2" s="1"/>
  <c r="L119" i="2" s="1"/>
  <c r="J119" i="2"/>
  <c r="I120" i="2"/>
  <c r="J120" i="2"/>
  <c r="I121" i="2"/>
  <c r="K121" i="2" s="1"/>
  <c r="L121" i="2" s="1"/>
  <c r="J121" i="2"/>
  <c r="I122" i="2"/>
  <c r="K122" i="2" s="1"/>
  <c r="L122" i="2" s="1"/>
  <c r="J122" i="2"/>
  <c r="I123" i="2"/>
  <c r="K123" i="2" s="1"/>
  <c r="L123" i="2" s="1"/>
  <c r="J123" i="2"/>
  <c r="I124" i="2"/>
  <c r="J124" i="2"/>
  <c r="I125" i="2"/>
  <c r="K125" i="2" s="1"/>
  <c r="L125" i="2" s="1"/>
  <c r="J125" i="2"/>
  <c r="I126" i="2"/>
  <c r="K126" i="2" s="1"/>
  <c r="L126" i="2" s="1"/>
  <c r="J126" i="2"/>
  <c r="I127" i="2"/>
  <c r="K127" i="2" s="1"/>
  <c r="L127" i="2" s="1"/>
  <c r="J127" i="2"/>
  <c r="I128" i="2"/>
  <c r="K128" i="2" s="1"/>
  <c r="L128" i="2" s="1"/>
  <c r="J128" i="2"/>
  <c r="I129" i="2"/>
  <c r="K129" i="2" s="1"/>
  <c r="L129" i="2" s="1"/>
  <c r="J129" i="2"/>
  <c r="I130" i="2"/>
  <c r="K130" i="2" s="1"/>
  <c r="L130" i="2" s="1"/>
  <c r="J130" i="2"/>
  <c r="I131" i="2"/>
  <c r="K131" i="2" s="1"/>
  <c r="L131" i="2" s="1"/>
  <c r="J131" i="2"/>
  <c r="I132" i="2"/>
  <c r="K132" i="2" s="1"/>
  <c r="L132" i="2" s="1"/>
  <c r="J132" i="2"/>
  <c r="I133" i="2"/>
  <c r="K133" i="2" s="1"/>
  <c r="L133" i="2" s="1"/>
  <c r="J133" i="2"/>
  <c r="I135" i="2"/>
  <c r="K135" i="2" s="1"/>
  <c r="L135" i="2" s="1"/>
  <c r="J135" i="2"/>
  <c r="I137" i="2"/>
  <c r="J137" i="2"/>
  <c r="I138" i="2"/>
  <c r="J138" i="2"/>
  <c r="I139" i="2"/>
  <c r="K139" i="2" s="1"/>
  <c r="L139" i="2" s="1"/>
  <c r="J139" i="2"/>
  <c r="I141" i="2"/>
  <c r="K141" i="2" s="1"/>
  <c r="L141" i="2" s="1"/>
  <c r="J141" i="2"/>
  <c r="I142" i="2"/>
  <c r="K142" i="2" s="1"/>
  <c r="L142" i="2" s="1"/>
  <c r="J142" i="2"/>
  <c r="I143" i="2"/>
  <c r="K143" i="2" s="1"/>
  <c r="L143" i="2" s="1"/>
  <c r="J143" i="2"/>
  <c r="I144" i="2"/>
  <c r="K144" i="2" s="1"/>
  <c r="L144" i="2" s="1"/>
  <c r="J144" i="2"/>
  <c r="I145" i="2"/>
  <c r="K145" i="2" s="1"/>
  <c r="L145" i="2" s="1"/>
  <c r="J145" i="2"/>
  <c r="I146" i="2"/>
  <c r="K146" i="2" s="1"/>
  <c r="L146" i="2" s="1"/>
  <c r="J146" i="2"/>
  <c r="I147" i="2"/>
  <c r="K147" i="2" s="1"/>
  <c r="L147" i="2" s="1"/>
  <c r="J147" i="2"/>
  <c r="I148" i="2"/>
  <c r="K148" i="2" s="1"/>
  <c r="L148" i="2" s="1"/>
  <c r="J148" i="2"/>
  <c r="I149" i="2"/>
  <c r="K149" i="2" s="1"/>
  <c r="L149" i="2" s="1"/>
  <c r="J149" i="2"/>
  <c r="I150" i="2"/>
  <c r="K150" i="2" s="1"/>
  <c r="L150" i="2" s="1"/>
  <c r="J150" i="2"/>
  <c r="I151" i="2"/>
  <c r="K151" i="2" s="1"/>
  <c r="L151" i="2" s="1"/>
  <c r="J151" i="2"/>
  <c r="I152" i="2"/>
  <c r="K152" i="2" s="1"/>
  <c r="L152" i="2" s="1"/>
  <c r="J152" i="2"/>
  <c r="I153" i="2"/>
  <c r="K153" i="2" s="1"/>
  <c r="L153" i="2" s="1"/>
  <c r="J153" i="2"/>
  <c r="I154" i="2"/>
  <c r="J154" i="2"/>
  <c r="I155" i="2"/>
  <c r="K155" i="2" s="1"/>
  <c r="L155" i="2" s="1"/>
  <c r="J155" i="2"/>
  <c r="I156" i="2"/>
  <c r="K156" i="2" s="1"/>
  <c r="L156" i="2" s="1"/>
  <c r="J156" i="2"/>
  <c r="I158" i="2"/>
  <c r="K158" i="2" s="1"/>
  <c r="L158" i="2" s="1"/>
  <c r="J158" i="2"/>
  <c r="I159" i="2"/>
  <c r="K159" i="2" s="1"/>
  <c r="L159" i="2" s="1"/>
  <c r="J159" i="2"/>
  <c r="I160" i="2"/>
  <c r="K160" i="2" s="1"/>
  <c r="L160" i="2" s="1"/>
  <c r="J160" i="2"/>
  <c r="I161" i="2"/>
  <c r="K161" i="2" s="1"/>
  <c r="L161" i="2" s="1"/>
  <c r="J161" i="2"/>
  <c r="I162" i="2"/>
  <c r="K162" i="2" s="1"/>
  <c r="L162" i="2" s="1"/>
  <c r="J162" i="2"/>
  <c r="I163" i="2"/>
  <c r="K163" i="2" s="1"/>
  <c r="L163" i="2" s="1"/>
  <c r="J163" i="2"/>
  <c r="I164" i="2"/>
  <c r="J164" i="2"/>
  <c r="I165" i="2"/>
  <c r="K165" i="2" s="1"/>
  <c r="L165" i="2" s="1"/>
  <c r="J165" i="2"/>
  <c r="I166" i="2"/>
  <c r="K166" i="2" s="1"/>
  <c r="L166" i="2" s="1"/>
  <c r="J166" i="2"/>
  <c r="I167" i="2"/>
  <c r="K167" i="2" s="1"/>
  <c r="L167" i="2" s="1"/>
  <c r="J167" i="2"/>
  <c r="I168" i="2"/>
  <c r="K168" i="2" s="1"/>
  <c r="L168" i="2" s="1"/>
  <c r="J168" i="2"/>
  <c r="I169" i="2"/>
  <c r="K169" i="2" s="1"/>
  <c r="L169" i="2" s="1"/>
  <c r="J169" i="2"/>
  <c r="I170" i="2"/>
  <c r="K170" i="2" s="1"/>
  <c r="L170" i="2" s="1"/>
  <c r="J170" i="2"/>
  <c r="I171" i="2"/>
  <c r="K171" i="2" s="1"/>
  <c r="L171" i="2" s="1"/>
  <c r="J171" i="2"/>
  <c r="I172" i="2"/>
  <c r="K172" i="2" s="1"/>
  <c r="L172" i="2" s="1"/>
  <c r="J172" i="2"/>
  <c r="I173" i="2"/>
  <c r="K173" i="2" s="1"/>
  <c r="L173" i="2" s="1"/>
  <c r="J173" i="2"/>
  <c r="I174" i="2"/>
  <c r="K174" i="2" s="1"/>
  <c r="L174" i="2" s="1"/>
  <c r="J174" i="2"/>
  <c r="I175" i="2"/>
  <c r="K175" i="2" s="1"/>
  <c r="L175" i="2" s="1"/>
  <c r="J175" i="2"/>
  <c r="I176" i="2"/>
  <c r="K176" i="2" s="1"/>
  <c r="L176" i="2" s="1"/>
  <c r="J176" i="2"/>
  <c r="I177" i="2"/>
  <c r="K177" i="2" s="1"/>
  <c r="L177" i="2" s="1"/>
  <c r="J177" i="2"/>
  <c r="I180" i="2"/>
  <c r="K180" i="2" s="1"/>
  <c r="L180" i="2" s="1"/>
  <c r="J180" i="2"/>
  <c r="I182" i="2"/>
  <c r="K182" i="2" s="1"/>
  <c r="L182" i="2" s="1"/>
  <c r="J182" i="2"/>
  <c r="I184" i="2"/>
  <c r="K184" i="2" s="1"/>
  <c r="L184" i="2" s="1"/>
  <c r="J184" i="2"/>
  <c r="I185" i="2"/>
  <c r="K185" i="2" s="1"/>
  <c r="L185" i="2" s="1"/>
  <c r="J185" i="2"/>
  <c r="I186" i="2"/>
  <c r="K186" i="2" s="1"/>
  <c r="L186" i="2" s="1"/>
  <c r="J186" i="2"/>
  <c r="I187" i="2"/>
  <c r="K187" i="2" s="1"/>
  <c r="L187" i="2" s="1"/>
  <c r="J187" i="2"/>
  <c r="I188" i="2"/>
  <c r="K188" i="2" s="1"/>
  <c r="L188" i="2" s="1"/>
  <c r="J188" i="2"/>
  <c r="I189" i="2"/>
  <c r="K189" i="2" s="1"/>
  <c r="L189" i="2" s="1"/>
  <c r="J189" i="2"/>
  <c r="I190" i="2"/>
  <c r="K190" i="2" s="1"/>
  <c r="L190" i="2" s="1"/>
  <c r="J190" i="2"/>
  <c r="I191" i="2"/>
  <c r="K191" i="2" s="1"/>
  <c r="L191" i="2" s="1"/>
  <c r="J191" i="2"/>
  <c r="I192" i="2"/>
  <c r="K192" i="2" s="1"/>
  <c r="L192" i="2" s="1"/>
  <c r="J192" i="2"/>
  <c r="I193" i="2"/>
  <c r="K193" i="2" s="1"/>
  <c r="L193" i="2" s="1"/>
  <c r="J193" i="2"/>
  <c r="I194" i="2"/>
  <c r="K194" i="2" s="1"/>
  <c r="L194" i="2" s="1"/>
  <c r="J194" i="2"/>
  <c r="I195" i="2"/>
  <c r="K195" i="2" s="1"/>
  <c r="L195" i="2" s="1"/>
  <c r="J195" i="2"/>
  <c r="I196" i="2"/>
  <c r="K196" i="2" s="1"/>
  <c r="L196" i="2" s="1"/>
  <c r="J196" i="2"/>
  <c r="I197" i="2"/>
  <c r="K197" i="2" s="1"/>
  <c r="L197" i="2" s="1"/>
  <c r="J197" i="2"/>
  <c r="I198" i="2"/>
  <c r="K198" i="2" s="1"/>
  <c r="L198" i="2" s="1"/>
  <c r="J198" i="2"/>
  <c r="I199" i="2"/>
  <c r="K199" i="2" s="1"/>
  <c r="L199" i="2" s="1"/>
  <c r="J199" i="2"/>
  <c r="I200" i="2"/>
  <c r="K200" i="2" s="1"/>
  <c r="L200" i="2" s="1"/>
  <c r="J200" i="2"/>
  <c r="I201" i="2"/>
  <c r="K201" i="2" s="1"/>
  <c r="L201" i="2" s="1"/>
  <c r="J201" i="2"/>
  <c r="I202" i="2"/>
  <c r="K202" i="2" s="1"/>
  <c r="L202" i="2" s="1"/>
  <c r="J202" i="2"/>
  <c r="I203" i="2"/>
  <c r="K203" i="2" s="1"/>
  <c r="L203" i="2" s="1"/>
  <c r="J203" i="2"/>
  <c r="M203" i="2" s="1"/>
  <c r="N203" i="2" s="1"/>
  <c r="I204" i="2"/>
  <c r="K204" i="2" s="1"/>
  <c r="L204" i="2" s="1"/>
  <c r="J204" i="2"/>
  <c r="I205" i="2"/>
  <c r="K205" i="2" s="1"/>
  <c r="L205" i="2" s="1"/>
  <c r="J205" i="2"/>
  <c r="I206" i="2"/>
  <c r="K206" i="2" s="1"/>
  <c r="L206" i="2" s="1"/>
  <c r="J206" i="2"/>
  <c r="I207" i="2"/>
  <c r="K207" i="2" s="1"/>
  <c r="L207" i="2" s="1"/>
  <c r="J207" i="2"/>
  <c r="I208" i="2"/>
  <c r="K208" i="2" s="1"/>
  <c r="L208" i="2" s="1"/>
  <c r="J208" i="2"/>
  <c r="I209" i="2"/>
  <c r="K209" i="2" s="1"/>
  <c r="L209" i="2" s="1"/>
  <c r="J209" i="2"/>
  <c r="I210" i="2"/>
  <c r="K210" i="2" s="1"/>
  <c r="L210" i="2" s="1"/>
  <c r="J210" i="2"/>
  <c r="I211" i="2"/>
  <c r="K211" i="2" s="1"/>
  <c r="L211" i="2" s="1"/>
  <c r="J211" i="2"/>
  <c r="I212" i="2"/>
  <c r="K212" i="2" s="1"/>
  <c r="L212" i="2" s="1"/>
  <c r="J212" i="2"/>
  <c r="I213" i="2"/>
  <c r="K213" i="2" s="1"/>
  <c r="L213" i="2" s="1"/>
  <c r="J213" i="2"/>
  <c r="I214" i="2"/>
  <c r="K214" i="2" s="1"/>
  <c r="L214" i="2" s="1"/>
  <c r="J214" i="2"/>
  <c r="I215" i="2"/>
  <c r="K215" i="2" s="1"/>
  <c r="L215" i="2" s="1"/>
  <c r="J215" i="2"/>
  <c r="I216" i="2"/>
  <c r="K216" i="2" s="1"/>
  <c r="L216" i="2" s="1"/>
  <c r="J216" i="2"/>
  <c r="I217" i="2"/>
  <c r="K217" i="2" s="1"/>
  <c r="L217" i="2" s="1"/>
  <c r="J217" i="2"/>
  <c r="I218" i="2"/>
  <c r="K218" i="2" s="1"/>
  <c r="L218" i="2" s="1"/>
  <c r="J218" i="2"/>
  <c r="I219" i="2"/>
  <c r="K219" i="2" s="1"/>
  <c r="L219" i="2" s="1"/>
  <c r="J219" i="2"/>
  <c r="I220" i="2"/>
  <c r="K220" i="2" s="1"/>
  <c r="L220" i="2" s="1"/>
  <c r="J220" i="2"/>
  <c r="I221" i="2"/>
  <c r="K221" i="2" s="1"/>
  <c r="L221" i="2" s="1"/>
  <c r="J221" i="2"/>
  <c r="I222" i="2"/>
  <c r="K222" i="2" s="1"/>
  <c r="L222" i="2" s="1"/>
  <c r="J222" i="2"/>
  <c r="I223" i="2"/>
  <c r="K223" i="2" s="1"/>
  <c r="L223" i="2" s="1"/>
  <c r="J223" i="2"/>
  <c r="I224" i="2"/>
  <c r="K224" i="2" s="1"/>
  <c r="L224" i="2" s="1"/>
  <c r="J224" i="2"/>
  <c r="I225" i="2"/>
  <c r="K225" i="2" s="1"/>
  <c r="L225" i="2" s="1"/>
  <c r="J225" i="2"/>
  <c r="I226" i="2"/>
  <c r="K226" i="2" s="1"/>
  <c r="L226" i="2" s="1"/>
  <c r="J226" i="2"/>
  <c r="I227" i="2"/>
  <c r="K227" i="2" s="1"/>
  <c r="L227" i="2" s="1"/>
  <c r="J227" i="2"/>
  <c r="I228" i="2"/>
  <c r="K228" i="2" s="1"/>
  <c r="L228" i="2" s="1"/>
  <c r="J228" i="2"/>
  <c r="I229" i="2"/>
  <c r="K229" i="2" s="1"/>
  <c r="L229" i="2" s="1"/>
  <c r="J229" i="2"/>
  <c r="I230" i="2"/>
  <c r="K230" i="2" s="1"/>
  <c r="L230" i="2" s="1"/>
  <c r="J230" i="2"/>
  <c r="I231" i="2"/>
  <c r="K231" i="2" s="1"/>
  <c r="L231" i="2" s="1"/>
  <c r="J231" i="2"/>
  <c r="I232" i="2"/>
  <c r="K232" i="2" s="1"/>
  <c r="L232" i="2" s="1"/>
  <c r="J232" i="2"/>
  <c r="I233" i="2"/>
  <c r="K233" i="2" s="1"/>
  <c r="L233" i="2" s="1"/>
  <c r="J233" i="2"/>
  <c r="I234" i="2"/>
  <c r="K234" i="2" s="1"/>
  <c r="L234" i="2" s="1"/>
  <c r="J234" i="2"/>
  <c r="I235" i="2"/>
  <c r="K235" i="2" s="1"/>
  <c r="L235" i="2" s="1"/>
  <c r="J235" i="2"/>
  <c r="I236" i="2"/>
  <c r="K236" i="2" s="1"/>
  <c r="L236" i="2" s="1"/>
  <c r="J236" i="2"/>
  <c r="I237" i="2"/>
  <c r="K237" i="2" s="1"/>
  <c r="L237" i="2" s="1"/>
  <c r="J237" i="2"/>
  <c r="I238" i="2"/>
  <c r="K238" i="2" s="1"/>
  <c r="L238" i="2" s="1"/>
  <c r="J238" i="2"/>
  <c r="I239" i="2"/>
  <c r="K239" i="2" s="1"/>
  <c r="L239" i="2" s="1"/>
  <c r="J239" i="2"/>
  <c r="I240" i="2"/>
  <c r="K240" i="2" s="1"/>
  <c r="L240" i="2" s="1"/>
  <c r="J240" i="2"/>
  <c r="I242" i="2"/>
  <c r="K242" i="2" s="1"/>
  <c r="L242" i="2" s="1"/>
  <c r="J242" i="2"/>
  <c r="I243" i="2"/>
  <c r="K243" i="2" s="1"/>
  <c r="L243" i="2" s="1"/>
  <c r="J243" i="2"/>
  <c r="I244" i="2"/>
  <c r="K244" i="2" s="1"/>
  <c r="L244" i="2" s="1"/>
  <c r="J244" i="2"/>
  <c r="I245" i="2"/>
  <c r="K245" i="2" s="1"/>
  <c r="L245" i="2" s="1"/>
  <c r="J245" i="2"/>
  <c r="I246" i="2"/>
  <c r="K246" i="2" s="1"/>
  <c r="L246" i="2" s="1"/>
  <c r="J246" i="2"/>
  <c r="I247" i="2"/>
  <c r="K247" i="2" s="1"/>
  <c r="L247" i="2" s="1"/>
  <c r="J247" i="2"/>
  <c r="I248" i="2"/>
  <c r="K248" i="2" s="1"/>
  <c r="L248" i="2" s="1"/>
  <c r="J248" i="2"/>
  <c r="I250" i="2"/>
  <c r="K250" i="2" s="1"/>
  <c r="L250" i="2" s="1"/>
  <c r="J250" i="2"/>
  <c r="I251" i="2"/>
  <c r="K251" i="2" s="1"/>
  <c r="L251" i="2" s="1"/>
  <c r="J251" i="2"/>
  <c r="I252" i="2"/>
  <c r="K252" i="2" s="1"/>
  <c r="L252" i="2" s="1"/>
  <c r="J252" i="2"/>
  <c r="I253" i="2"/>
  <c r="K253" i="2" s="1"/>
  <c r="L253" i="2" s="1"/>
  <c r="J253" i="2"/>
  <c r="I254" i="2"/>
  <c r="K254" i="2" s="1"/>
  <c r="L254" i="2" s="1"/>
  <c r="J254" i="2"/>
  <c r="I255" i="2"/>
  <c r="K255" i="2" s="1"/>
  <c r="L255" i="2" s="1"/>
  <c r="J255" i="2"/>
  <c r="I256" i="2"/>
  <c r="K256" i="2" s="1"/>
  <c r="L256" i="2" s="1"/>
  <c r="J256" i="2"/>
  <c r="I257" i="2"/>
  <c r="K257" i="2" s="1"/>
  <c r="L257" i="2" s="1"/>
  <c r="J257" i="2"/>
  <c r="I258" i="2"/>
  <c r="K258" i="2" s="1"/>
  <c r="L258" i="2" s="1"/>
  <c r="J258" i="2"/>
  <c r="I259" i="2"/>
  <c r="K259" i="2" s="1"/>
  <c r="L259" i="2" s="1"/>
  <c r="J259" i="2"/>
  <c r="I260" i="2"/>
  <c r="K260" i="2" s="1"/>
  <c r="L260" i="2" s="1"/>
  <c r="J260" i="2"/>
  <c r="I261" i="2"/>
  <c r="K261" i="2" s="1"/>
  <c r="L261" i="2" s="1"/>
  <c r="J261" i="2"/>
  <c r="I262" i="2"/>
  <c r="K262" i="2" s="1"/>
  <c r="L262" i="2" s="1"/>
  <c r="J262" i="2"/>
  <c r="I263" i="2"/>
  <c r="K263" i="2" s="1"/>
  <c r="L263" i="2" s="1"/>
  <c r="J263" i="2"/>
  <c r="I264" i="2"/>
  <c r="K264" i="2" s="1"/>
  <c r="L264" i="2" s="1"/>
  <c r="J264" i="2"/>
  <c r="I265" i="2"/>
  <c r="K265" i="2" s="1"/>
  <c r="L265" i="2" s="1"/>
  <c r="J265" i="2"/>
  <c r="I266" i="2"/>
  <c r="K266" i="2" s="1"/>
  <c r="L266" i="2" s="1"/>
  <c r="J266" i="2"/>
  <c r="I267" i="2"/>
  <c r="K267" i="2" s="1"/>
  <c r="L267" i="2" s="1"/>
  <c r="J267" i="2"/>
  <c r="I271" i="2"/>
  <c r="K271" i="2" s="1"/>
  <c r="L271" i="2" s="1"/>
  <c r="J271" i="2"/>
  <c r="I272" i="2"/>
  <c r="K272" i="2" s="1"/>
  <c r="L272" i="2" s="1"/>
  <c r="J272" i="2"/>
  <c r="I273" i="2"/>
  <c r="K273" i="2" s="1"/>
  <c r="L273" i="2" s="1"/>
  <c r="J273" i="2"/>
  <c r="I274" i="2"/>
  <c r="K274" i="2" s="1"/>
  <c r="L274" i="2" s="1"/>
  <c r="J274" i="2"/>
  <c r="I275" i="2"/>
  <c r="K275" i="2" s="1"/>
  <c r="L275" i="2" s="1"/>
  <c r="J275" i="2"/>
  <c r="I276" i="2"/>
  <c r="K276" i="2" s="1"/>
  <c r="L276" i="2" s="1"/>
  <c r="J276" i="2"/>
  <c r="I277" i="2"/>
  <c r="K277" i="2" s="1"/>
  <c r="L277" i="2" s="1"/>
  <c r="J277" i="2"/>
  <c r="I278" i="2"/>
  <c r="K278" i="2" s="1"/>
  <c r="L278" i="2" s="1"/>
  <c r="J278" i="2"/>
  <c r="I281" i="2"/>
  <c r="K281" i="2" s="1"/>
  <c r="L281" i="2" s="1"/>
  <c r="J281" i="2"/>
  <c r="I286" i="2"/>
  <c r="K286" i="2" s="1"/>
  <c r="L286" i="2" s="1"/>
  <c r="J286" i="2"/>
  <c r="I287" i="2"/>
  <c r="K287" i="2" s="1"/>
  <c r="L287" i="2" s="1"/>
  <c r="J287" i="2"/>
  <c r="I288" i="2"/>
  <c r="K288" i="2" s="1"/>
  <c r="L288" i="2" s="1"/>
  <c r="J288" i="2"/>
  <c r="I289" i="2"/>
  <c r="K289" i="2" s="1"/>
  <c r="L289" i="2" s="1"/>
  <c r="J289" i="2"/>
  <c r="I290" i="2"/>
  <c r="K290" i="2" s="1"/>
  <c r="L290" i="2" s="1"/>
  <c r="J290" i="2"/>
  <c r="I291" i="2"/>
  <c r="K291" i="2" s="1"/>
  <c r="L291" i="2" s="1"/>
  <c r="J291" i="2"/>
  <c r="I292" i="2"/>
  <c r="K292" i="2" s="1"/>
  <c r="L292" i="2" s="1"/>
  <c r="J292" i="2"/>
  <c r="I296" i="2"/>
  <c r="K296" i="2" s="1"/>
  <c r="L296" i="2" s="1"/>
  <c r="J296" i="2"/>
  <c r="I298" i="2"/>
  <c r="K298" i="2" s="1"/>
  <c r="L298" i="2" s="1"/>
  <c r="J298" i="2"/>
  <c r="I299" i="2"/>
  <c r="K299" i="2" s="1"/>
  <c r="L299" i="2" s="1"/>
  <c r="J299" i="2"/>
  <c r="I301" i="2"/>
  <c r="K301" i="2" s="1"/>
  <c r="L301" i="2" s="1"/>
  <c r="J301" i="2"/>
  <c r="I302" i="2"/>
  <c r="K302" i="2" s="1"/>
  <c r="L302" i="2" s="1"/>
  <c r="J302" i="2"/>
  <c r="I303" i="2"/>
  <c r="K303" i="2" s="1"/>
  <c r="L303" i="2" s="1"/>
  <c r="J303" i="2"/>
  <c r="I304" i="2"/>
  <c r="K304" i="2" s="1"/>
  <c r="L304" i="2" s="1"/>
  <c r="J304" i="2"/>
  <c r="I305" i="2"/>
  <c r="K305" i="2" s="1"/>
  <c r="L305" i="2" s="1"/>
  <c r="J305" i="2"/>
  <c r="I306" i="2"/>
  <c r="K306" i="2" s="1"/>
  <c r="L306" i="2" s="1"/>
  <c r="J306" i="2"/>
  <c r="I307" i="2"/>
  <c r="K307" i="2" s="1"/>
  <c r="L307" i="2" s="1"/>
  <c r="J307" i="2"/>
  <c r="I308" i="2"/>
  <c r="K308" i="2" s="1"/>
  <c r="L308" i="2" s="1"/>
  <c r="J308" i="2"/>
  <c r="I309" i="2"/>
  <c r="K309" i="2" s="1"/>
  <c r="L309" i="2" s="1"/>
  <c r="J309" i="2"/>
  <c r="I310" i="2"/>
  <c r="K310" i="2" s="1"/>
  <c r="L310" i="2" s="1"/>
  <c r="J310" i="2"/>
  <c r="I314" i="2"/>
  <c r="K314" i="2" s="1"/>
  <c r="L314" i="2" s="1"/>
  <c r="J314" i="2"/>
  <c r="I316" i="2"/>
  <c r="K316" i="2" s="1"/>
  <c r="L316" i="2" s="1"/>
  <c r="J316" i="2"/>
  <c r="I317" i="2"/>
  <c r="K317" i="2" s="1"/>
  <c r="L317" i="2" s="1"/>
  <c r="J317" i="2"/>
  <c r="I318" i="2"/>
  <c r="K318" i="2" s="1"/>
  <c r="L318" i="2" s="1"/>
  <c r="J318" i="2"/>
  <c r="I319" i="2"/>
  <c r="K319" i="2" s="1"/>
  <c r="L319" i="2" s="1"/>
  <c r="J319" i="2"/>
  <c r="I320" i="2"/>
  <c r="K320" i="2" s="1"/>
  <c r="L320" i="2" s="1"/>
  <c r="J320" i="2"/>
  <c r="I321" i="2"/>
  <c r="K321" i="2" s="1"/>
  <c r="L321" i="2" s="1"/>
  <c r="J321" i="2"/>
  <c r="I322" i="2"/>
  <c r="K322" i="2" s="1"/>
  <c r="L322" i="2" s="1"/>
  <c r="J322" i="2"/>
  <c r="I323" i="2"/>
  <c r="K323" i="2" s="1"/>
  <c r="L323" i="2" s="1"/>
  <c r="J323" i="2"/>
  <c r="I324" i="2"/>
  <c r="K324" i="2" s="1"/>
  <c r="L324" i="2" s="1"/>
  <c r="J324" i="2"/>
  <c r="I325" i="2"/>
  <c r="K325" i="2" s="1"/>
  <c r="L325" i="2" s="1"/>
  <c r="J325" i="2"/>
  <c r="I326" i="2"/>
  <c r="K326" i="2" s="1"/>
  <c r="L326" i="2" s="1"/>
  <c r="J326" i="2"/>
  <c r="I327" i="2"/>
  <c r="K327" i="2" s="1"/>
  <c r="L327" i="2" s="1"/>
  <c r="J327" i="2"/>
  <c r="I328" i="2"/>
  <c r="K328" i="2" s="1"/>
  <c r="L328" i="2" s="1"/>
  <c r="J328" i="2"/>
  <c r="I329" i="2"/>
  <c r="K329" i="2" s="1"/>
  <c r="L329" i="2" s="1"/>
  <c r="J329" i="2"/>
  <c r="I330" i="2"/>
  <c r="K330" i="2" s="1"/>
  <c r="L330" i="2" s="1"/>
  <c r="J330" i="2"/>
  <c r="I331" i="2"/>
  <c r="K331" i="2" s="1"/>
  <c r="L331" i="2" s="1"/>
  <c r="J331" i="2"/>
  <c r="I332" i="2"/>
  <c r="K332" i="2" s="1"/>
  <c r="L332" i="2" s="1"/>
  <c r="J332" i="2"/>
  <c r="I333" i="2"/>
  <c r="K333" i="2" s="1"/>
  <c r="L333" i="2" s="1"/>
  <c r="J333" i="2"/>
  <c r="I334" i="2"/>
  <c r="K334" i="2" s="1"/>
  <c r="L334" i="2" s="1"/>
  <c r="J334" i="2"/>
  <c r="I335" i="2"/>
  <c r="K335" i="2" s="1"/>
  <c r="L335" i="2" s="1"/>
  <c r="J335" i="2"/>
  <c r="I336" i="2"/>
  <c r="K336" i="2" s="1"/>
  <c r="L336" i="2" s="1"/>
  <c r="J336" i="2"/>
  <c r="I337" i="2"/>
  <c r="K337" i="2" s="1"/>
  <c r="L337" i="2" s="1"/>
  <c r="J337" i="2"/>
  <c r="I338" i="2"/>
  <c r="K338" i="2" s="1"/>
  <c r="L338" i="2" s="1"/>
  <c r="J338" i="2"/>
  <c r="I339" i="2"/>
  <c r="K339" i="2" s="1"/>
  <c r="L339" i="2" s="1"/>
  <c r="J339" i="2"/>
  <c r="I342" i="2"/>
  <c r="K342" i="2" s="1"/>
  <c r="L342" i="2" s="1"/>
  <c r="J342" i="2"/>
  <c r="I343" i="2"/>
  <c r="K343" i="2" s="1"/>
  <c r="L343" i="2" s="1"/>
  <c r="J343" i="2"/>
  <c r="I344" i="2"/>
  <c r="K344" i="2" s="1"/>
  <c r="L344" i="2" s="1"/>
  <c r="J344" i="2"/>
  <c r="I345" i="2"/>
  <c r="K345" i="2" s="1"/>
  <c r="L345" i="2" s="1"/>
  <c r="J345" i="2"/>
  <c r="I346" i="2"/>
  <c r="K346" i="2" s="1"/>
  <c r="L346" i="2" s="1"/>
  <c r="J346" i="2"/>
  <c r="I347" i="2"/>
  <c r="K347" i="2" s="1"/>
  <c r="L347" i="2" s="1"/>
  <c r="J347" i="2"/>
  <c r="I350" i="2"/>
  <c r="K350" i="2" s="1"/>
  <c r="L350" i="2" s="1"/>
  <c r="J350" i="2"/>
  <c r="I351" i="2"/>
  <c r="K351" i="2" s="1"/>
  <c r="L351" i="2" s="1"/>
  <c r="J351" i="2"/>
  <c r="I352" i="2"/>
  <c r="K352" i="2" s="1"/>
  <c r="L352" i="2" s="1"/>
  <c r="J352" i="2"/>
  <c r="I353" i="2"/>
  <c r="K353" i="2" s="1"/>
  <c r="L353" i="2" s="1"/>
  <c r="J353" i="2"/>
  <c r="I354" i="2"/>
  <c r="K354" i="2" s="1"/>
  <c r="L354" i="2" s="1"/>
  <c r="J354" i="2"/>
  <c r="I355" i="2"/>
  <c r="K355" i="2" s="1"/>
  <c r="L355" i="2" s="1"/>
  <c r="J355" i="2"/>
  <c r="I356" i="2"/>
  <c r="K356" i="2" s="1"/>
  <c r="L356" i="2" s="1"/>
  <c r="J356" i="2"/>
  <c r="I358" i="2"/>
  <c r="K358" i="2" s="1"/>
  <c r="L358" i="2" s="1"/>
  <c r="J358" i="2"/>
  <c r="I359" i="2"/>
  <c r="K359" i="2" s="1"/>
  <c r="L359" i="2" s="1"/>
  <c r="J359" i="2"/>
  <c r="I360" i="2"/>
  <c r="K360" i="2" s="1"/>
  <c r="L360" i="2" s="1"/>
  <c r="J360" i="2"/>
  <c r="I361" i="2"/>
  <c r="K361" i="2" s="1"/>
  <c r="L361" i="2" s="1"/>
  <c r="J361" i="2"/>
  <c r="I363" i="2"/>
  <c r="K363" i="2" s="1"/>
  <c r="L363" i="2" s="1"/>
  <c r="J363" i="2"/>
  <c r="I364" i="2"/>
  <c r="K364" i="2" s="1"/>
  <c r="L364" i="2" s="1"/>
  <c r="J364" i="2"/>
  <c r="I365" i="2"/>
  <c r="K365" i="2" s="1"/>
  <c r="L365" i="2" s="1"/>
  <c r="J365" i="2"/>
  <c r="I366" i="2"/>
  <c r="K366" i="2" s="1"/>
  <c r="L366" i="2" s="1"/>
  <c r="J366" i="2"/>
  <c r="I367" i="2"/>
  <c r="K367" i="2" s="1"/>
  <c r="L367" i="2" s="1"/>
  <c r="J367" i="2"/>
  <c r="I369" i="2"/>
  <c r="K369" i="2" s="1"/>
  <c r="L369" i="2" s="1"/>
  <c r="J369" i="2"/>
  <c r="I370" i="2"/>
  <c r="K370" i="2" s="1"/>
  <c r="L370" i="2" s="1"/>
  <c r="J370" i="2"/>
  <c r="I371" i="2"/>
  <c r="K371" i="2" s="1"/>
  <c r="L371" i="2" s="1"/>
  <c r="J371" i="2"/>
  <c r="I374" i="2"/>
  <c r="K374" i="2" s="1"/>
  <c r="L374" i="2" s="1"/>
  <c r="J374" i="2"/>
  <c r="K3" i="2"/>
  <c r="L3" i="2" s="1"/>
  <c r="M3" i="2" s="1"/>
  <c r="N3" i="2" s="1"/>
  <c r="K7" i="2"/>
  <c r="L7" i="2" s="1"/>
  <c r="K10" i="2"/>
  <c r="L10" i="2" s="1"/>
  <c r="M10" i="2" s="1"/>
  <c r="N10" i="2" s="1"/>
  <c r="K11" i="2"/>
  <c r="L11" i="2" s="1"/>
  <c r="K14" i="2"/>
  <c r="L14" i="2" s="1"/>
  <c r="M14" i="2" s="1"/>
  <c r="N14" i="2" s="1"/>
  <c r="K15" i="2"/>
  <c r="L15" i="2" s="1"/>
  <c r="M15" i="2" s="1"/>
  <c r="N15" i="2" s="1"/>
  <c r="K19" i="2"/>
  <c r="L19" i="2" s="1"/>
  <c r="M19" i="2" s="1"/>
  <c r="N19" i="2" s="1"/>
  <c r="K23" i="2"/>
  <c r="L23" i="2" s="1"/>
  <c r="M23" i="2" s="1"/>
  <c r="N23" i="2" s="1"/>
  <c r="K26" i="2"/>
  <c r="L26" i="2" s="1"/>
  <c r="K31" i="2"/>
  <c r="L31" i="2" s="1"/>
  <c r="M31" i="2" s="1"/>
  <c r="N31" i="2" s="1"/>
  <c r="K39" i="2"/>
  <c r="L39" i="2" s="1"/>
  <c r="K43" i="2"/>
  <c r="L43" i="2" s="1"/>
  <c r="K47" i="2"/>
  <c r="L47" i="2" s="1"/>
  <c r="K51" i="2"/>
  <c r="L51" i="2" s="1"/>
  <c r="M51" i="2" s="1"/>
  <c r="N51" i="2" s="1"/>
  <c r="K53" i="2"/>
  <c r="L53" i="2" s="1"/>
  <c r="K56" i="2"/>
  <c r="L56" i="2" s="1"/>
  <c r="M56" i="2" s="1"/>
  <c r="N56" i="2" s="1"/>
  <c r="K57" i="2"/>
  <c r="L57" i="2" s="1"/>
  <c r="K78" i="2"/>
  <c r="L78" i="2" s="1"/>
  <c r="M78" i="2" s="1"/>
  <c r="N78" i="2" s="1"/>
  <c r="K79" i="2"/>
  <c r="L79" i="2" s="1"/>
  <c r="K85" i="2"/>
  <c r="L85" i="2" s="1"/>
  <c r="M85" i="2" s="1"/>
  <c r="N85" i="2" s="1"/>
  <c r="K89" i="2"/>
  <c r="L89" i="2" s="1"/>
  <c r="K94" i="2"/>
  <c r="L94" i="2" s="1"/>
  <c r="K102" i="2"/>
  <c r="L102" i="2" s="1"/>
  <c r="K114" i="2"/>
  <c r="L114" i="2" s="1"/>
  <c r="K120" i="2"/>
  <c r="L120" i="2" s="1"/>
  <c r="K124" i="2"/>
  <c r="L124" i="2" s="1"/>
  <c r="K137" i="2"/>
  <c r="L137" i="2" s="1"/>
  <c r="K138" i="2"/>
  <c r="L138" i="2" s="1"/>
  <c r="K154" i="2"/>
  <c r="L154" i="2" s="1"/>
  <c r="K164" i="2"/>
  <c r="L164" i="2" s="1"/>
  <c r="K2" i="1"/>
  <c r="L2" i="1" s="1"/>
  <c r="K3" i="1"/>
  <c r="M3" i="1" s="1"/>
  <c r="N3" i="1" s="1"/>
  <c r="K4" i="1"/>
  <c r="M4" i="1" s="1"/>
  <c r="N4" i="1" s="1"/>
  <c r="K5" i="1"/>
  <c r="M5" i="1" s="1"/>
  <c r="N5" i="1" s="1"/>
  <c r="K6" i="1"/>
  <c r="M6" i="1" s="1"/>
  <c r="N6" i="1" s="1"/>
  <c r="K7" i="1"/>
  <c r="K8" i="1"/>
  <c r="K9" i="1"/>
  <c r="K11" i="1"/>
  <c r="M11" i="1" s="1"/>
  <c r="N11" i="1" s="1"/>
  <c r="K12" i="1"/>
  <c r="M12" i="1" s="1"/>
  <c r="N12" i="1" s="1"/>
  <c r="K13" i="1"/>
  <c r="M13" i="1" s="1"/>
  <c r="N13" i="1" s="1"/>
  <c r="K14" i="1"/>
  <c r="M14" i="1" s="1"/>
  <c r="N14" i="1" s="1"/>
  <c r="K15" i="1"/>
  <c r="K16" i="1"/>
  <c r="K17" i="1"/>
  <c r="K19" i="1"/>
  <c r="M19" i="1" s="1"/>
  <c r="N19" i="1" s="1"/>
  <c r="K20" i="1"/>
  <c r="M20" i="1" s="1"/>
  <c r="N20" i="1" s="1"/>
  <c r="K21" i="1"/>
  <c r="M21" i="1" s="1"/>
  <c r="N21" i="1" s="1"/>
  <c r="K22" i="1"/>
  <c r="M22" i="1" s="1"/>
  <c r="N22" i="1" s="1"/>
  <c r="K23" i="1"/>
  <c r="K24" i="1"/>
  <c r="K25" i="1"/>
  <c r="K27" i="1"/>
  <c r="K28" i="1"/>
  <c r="M28" i="1" s="1"/>
  <c r="N28" i="1" s="1"/>
  <c r="K29" i="1"/>
  <c r="M29" i="1" s="1"/>
  <c r="N29" i="1" s="1"/>
  <c r="K30" i="1"/>
  <c r="M30" i="1" s="1"/>
  <c r="N30" i="1" s="1"/>
  <c r="K31" i="1"/>
  <c r="K32" i="1"/>
  <c r="K33" i="1"/>
  <c r="K35" i="1"/>
  <c r="K36" i="1"/>
  <c r="M36" i="1" s="1"/>
  <c r="N36" i="1" s="1"/>
  <c r="K37" i="1"/>
  <c r="M37" i="1" s="1"/>
  <c r="N37" i="1" s="1"/>
  <c r="K38" i="1"/>
  <c r="M38" i="1" s="1"/>
  <c r="N38" i="1" s="1"/>
  <c r="K39" i="1"/>
  <c r="M39" i="1" s="1"/>
  <c r="N39" i="1" s="1"/>
  <c r="K40" i="1"/>
  <c r="K41" i="1"/>
  <c r="K44" i="1"/>
  <c r="M44" i="1" s="1"/>
  <c r="N44" i="1" s="1"/>
  <c r="K43" i="1"/>
  <c r="K45" i="1"/>
  <c r="M45" i="1" s="1"/>
  <c r="N45" i="1" s="1"/>
  <c r="K46" i="1"/>
  <c r="M46" i="1" s="1"/>
  <c r="N46" i="1" s="1"/>
  <c r="K47" i="1"/>
  <c r="M47" i="1" s="1"/>
  <c r="N47" i="1" s="1"/>
  <c r="K49" i="1"/>
  <c r="M49" i="1" s="1"/>
  <c r="N49" i="1" s="1"/>
  <c r="K48" i="1"/>
  <c r="K51" i="1"/>
  <c r="M51" i="1" s="1"/>
  <c r="N51" i="1" s="1"/>
  <c r="K52" i="1"/>
  <c r="M52" i="1" s="1"/>
  <c r="N52" i="1" s="1"/>
  <c r="K53" i="1"/>
  <c r="M53" i="1" s="1"/>
  <c r="N53" i="1" s="1"/>
  <c r="K54" i="1"/>
  <c r="M54" i="1" s="1"/>
  <c r="N54" i="1" s="1"/>
  <c r="K55" i="1"/>
  <c r="M55" i="1" s="1"/>
  <c r="N55" i="1" s="1"/>
  <c r="K57" i="1"/>
  <c r="L57" i="1" s="1"/>
  <c r="M57" i="1" s="1"/>
  <c r="N57" i="1" s="1"/>
  <c r="K58" i="1"/>
  <c r="L58" i="1" s="1"/>
  <c r="M58" i="1" s="1"/>
  <c r="N58" i="1" s="1"/>
  <c r="K59" i="1"/>
  <c r="L59" i="1" s="1"/>
  <c r="M59" i="1" s="1"/>
  <c r="N59" i="1" s="1"/>
  <c r="K60" i="1"/>
  <c r="L60" i="1" s="1"/>
  <c r="M60" i="1" s="1"/>
  <c r="N60" i="1" s="1"/>
  <c r="K61" i="1"/>
  <c r="L61" i="1" s="1"/>
  <c r="M61" i="1" s="1"/>
  <c r="N61" i="1" s="1"/>
  <c r="K62" i="1"/>
  <c r="L62" i="1" s="1"/>
  <c r="M62" i="1" s="1"/>
  <c r="N62" i="1" s="1"/>
  <c r="K63" i="1"/>
  <c r="L63" i="1" s="1"/>
  <c r="M63" i="1" s="1"/>
  <c r="N63" i="1" s="1"/>
  <c r="K64" i="1"/>
  <c r="L64" i="1" s="1"/>
  <c r="M64" i="1" s="1"/>
  <c r="N64" i="1" s="1"/>
  <c r="K65" i="1"/>
  <c r="L65" i="1" s="1"/>
  <c r="M65" i="1" s="1"/>
  <c r="N65" i="1" s="1"/>
  <c r="K66" i="1"/>
  <c r="L66" i="1" s="1"/>
  <c r="M66" i="1" s="1"/>
  <c r="N66" i="1" s="1"/>
  <c r="K67" i="1"/>
  <c r="L67" i="1" s="1"/>
  <c r="M67" i="1" s="1"/>
  <c r="N67" i="1" s="1"/>
  <c r="K68" i="1"/>
  <c r="L68" i="1" s="1"/>
  <c r="M68" i="1" s="1"/>
  <c r="N68" i="1" s="1"/>
  <c r="K69" i="1"/>
  <c r="L69" i="1" s="1"/>
  <c r="M69" i="1" s="1"/>
  <c r="N69" i="1" s="1"/>
  <c r="K70" i="1"/>
  <c r="L70" i="1" s="1"/>
  <c r="M70" i="1" s="1"/>
  <c r="N70" i="1" s="1"/>
  <c r="K71" i="1"/>
  <c r="L71" i="1" s="1"/>
  <c r="M71" i="1" s="1"/>
  <c r="N71" i="1" s="1"/>
  <c r="K72" i="1"/>
  <c r="L72" i="1" s="1"/>
  <c r="M72" i="1" s="1"/>
  <c r="N72" i="1" s="1"/>
  <c r="K73" i="1"/>
  <c r="L73" i="1" s="1"/>
  <c r="M73" i="1" s="1"/>
  <c r="N73" i="1" s="1"/>
  <c r="K74" i="1"/>
  <c r="L74" i="1" s="1"/>
  <c r="M74" i="1" s="1"/>
  <c r="N74" i="1" s="1"/>
  <c r="K75" i="1"/>
  <c r="L75" i="1" s="1"/>
  <c r="M75" i="1" s="1"/>
  <c r="N75" i="1" s="1"/>
  <c r="K76" i="1"/>
  <c r="L76" i="1" s="1"/>
  <c r="M76" i="1" s="1"/>
  <c r="N76" i="1" s="1"/>
  <c r="K77" i="1"/>
  <c r="L77" i="1" s="1"/>
  <c r="M77" i="1" s="1"/>
  <c r="N77" i="1" s="1"/>
  <c r="K78" i="1"/>
  <c r="L78" i="1" s="1"/>
  <c r="M78" i="1" s="1"/>
  <c r="N78" i="1" s="1"/>
  <c r="K79" i="1"/>
  <c r="L79" i="1" s="1"/>
  <c r="M79" i="1" s="1"/>
  <c r="N79" i="1" s="1"/>
  <c r="K80" i="1"/>
  <c r="L80" i="1" s="1"/>
  <c r="M80" i="1" s="1"/>
  <c r="N80" i="1" s="1"/>
  <c r="K81" i="1"/>
  <c r="L81" i="1" s="1"/>
  <c r="M81" i="1" s="1"/>
  <c r="N81" i="1" s="1"/>
  <c r="K82" i="1"/>
  <c r="L82" i="1" s="1"/>
  <c r="M82" i="1" s="1"/>
  <c r="N82" i="1" s="1"/>
  <c r="K83" i="1"/>
  <c r="L83" i="1" s="1"/>
  <c r="M83" i="1" s="1"/>
  <c r="N83" i="1" s="1"/>
  <c r="K84" i="1"/>
  <c r="L84" i="1" s="1"/>
  <c r="M84" i="1" s="1"/>
  <c r="N84" i="1" s="1"/>
  <c r="K85" i="1"/>
  <c r="L85" i="1" s="1"/>
  <c r="M85" i="1" s="1"/>
  <c r="N85" i="1" s="1"/>
  <c r="K86" i="1"/>
  <c r="L86" i="1" s="1"/>
  <c r="M86" i="1" s="1"/>
  <c r="N86" i="1" s="1"/>
  <c r="K87" i="1"/>
  <c r="L87" i="1" s="1"/>
  <c r="M87" i="1" s="1"/>
  <c r="N87" i="1" s="1"/>
  <c r="K88" i="1"/>
  <c r="L88" i="1" s="1"/>
  <c r="M88" i="1" s="1"/>
  <c r="N88" i="1" s="1"/>
  <c r="K89" i="1"/>
  <c r="L89" i="1" s="1"/>
  <c r="M89" i="1" s="1"/>
  <c r="N89" i="1" s="1"/>
  <c r="K90" i="1"/>
  <c r="L90" i="1" s="1"/>
  <c r="M90" i="1" s="1"/>
  <c r="N90" i="1" s="1"/>
  <c r="K91" i="1"/>
  <c r="L91" i="1" s="1"/>
  <c r="M91" i="1" s="1"/>
  <c r="N91" i="1" s="1"/>
  <c r="K92" i="1"/>
  <c r="L92" i="1" s="1"/>
  <c r="M92" i="1" s="1"/>
  <c r="N92" i="1" s="1"/>
  <c r="K93" i="1"/>
  <c r="L93" i="1" s="1"/>
  <c r="M93" i="1" s="1"/>
  <c r="N93" i="1" s="1"/>
  <c r="K94" i="1"/>
  <c r="L94" i="1" s="1"/>
  <c r="M94" i="1" s="1"/>
  <c r="N94" i="1" s="1"/>
  <c r="K95" i="1"/>
  <c r="L95" i="1" s="1"/>
  <c r="M95" i="1" s="1"/>
  <c r="N95" i="1" s="1"/>
  <c r="K96" i="1"/>
  <c r="L96" i="1" s="1"/>
  <c r="M96" i="1" s="1"/>
  <c r="N96" i="1" s="1"/>
  <c r="K97" i="1"/>
  <c r="L97" i="1" s="1"/>
  <c r="M97" i="1" s="1"/>
  <c r="N97" i="1" s="1"/>
  <c r="K98" i="1"/>
  <c r="L98" i="1" s="1"/>
  <c r="M98" i="1" s="1"/>
  <c r="N98" i="1" s="1"/>
  <c r="K99" i="1"/>
  <c r="L99" i="1" s="1"/>
  <c r="M99" i="1" s="1"/>
  <c r="N99" i="1" s="1"/>
  <c r="K100" i="1"/>
  <c r="L100" i="1" s="1"/>
  <c r="M100" i="1" s="1"/>
  <c r="N100" i="1" s="1"/>
  <c r="K101" i="1"/>
  <c r="L101" i="1" s="1"/>
  <c r="M101" i="1" s="1"/>
  <c r="N101" i="1" s="1"/>
  <c r="K102" i="1"/>
  <c r="L102" i="1" s="1"/>
  <c r="M102" i="1" s="1"/>
  <c r="N102" i="1" s="1"/>
  <c r="K103" i="1"/>
  <c r="L103" i="1" s="1"/>
  <c r="M103" i="1" s="1"/>
  <c r="N103" i="1" s="1"/>
  <c r="K104" i="1"/>
  <c r="L104" i="1" s="1"/>
  <c r="M104" i="1" s="1"/>
  <c r="N104" i="1" s="1"/>
  <c r="K105" i="1"/>
  <c r="L105" i="1" s="1"/>
  <c r="M105" i="1" s="1"/>
  <c r="N105" i="1" s="1"/>
  <c r="K106" i="1"/>
  <c r="L106" i="1" s="1"/>
  <c r="M106" i="1" s="1"/>
  <c r="N106" i="1" s="1"/>
  <c r="K107" i="1"/>
  <c r="L107" i="1" s="1"/>
  <c r="M107" i="1" s="1"/>
  <c r="N107" i="1" s="1"/>
  <c r="K108" i="1"/>
  <c r="L108" i="1" s="1"/>
  <c r="M108" i="1" s="1"/>
  <c r="N108" i="1" s="1"/>
  <c r="K109" i="1"/>
  <c r="L109" i="1" s="1"/>
  <c r="M109" i="1" s="1"/>
  <c r="N109" i="1" s="1"/>
  <c r="K110" i="1"/>
  <c r="L110" i="1" s="1"/>
  <c r="M110" i="1" s="1"/>
  <c r="N110" i="1" s="1"/>
  <c r="K111" i="1"/>
  <c r="L111" i="1" s="1"/>
  <c r="M111" i="1" s="1"/>
  <c r="N111" i="1" s="1"/>
  <c r="K112" i="1"/>
  <c r="L112" i="1" s="1"/>
  <c r="M112" i="1" s="1"/>
  <c r="N112" i="1" s="1"/>
  <c r="K113" i="1"/>
  <c r="L113" i="1" s="1"/>
  <c r="M113" i="1" s="1"/>
  <c r="N113" i="1" s="1"/>
  <c r="K114" i="1"/>
  <c r="L114" i="1" s="1"/>
  <c r="M114" i="1" s="1"/>
  <c r="N114" i="1" s="1"/>
  <c r="K115" i="1"/>
  <c r="L115" i="1" s="1"/>
  <c r="M115" i="1" s="1"/>
  <c r="N115" i="1" s="1"/>
  <c r="K116" i="1"/>
  <c r="L116" i="1" s="1"/>
  <c r="M116" i="1" s="1"/>
  <c r="N116" i="1" s="1"/>
  <c r="K117" i="1"/>
  <c r="L117" i="1" s="1"/>
  <c r="M117" i="1" s="1"/>
  <c r="N117" i="1" s="1"/>
  <c r="K118" i="1"/>
  <c r="L118" i="1" s="1"/>
  <c r="M118" i="1" s="1"/>
  <c r="N118" i="1" s="1"/>
  <c r="K119" i="1"/>
  <c r="L119" i="1" s="1"/>
  <c r="M119" i="1" s="1"/>
  <c r="N119" i="1" s="1"/>
  <c r="K120" i="1"/>
  <c r="L120" i="1" s="1"/>
  <c r="M120" i="1" s="1"/>
  <c r="N120" i="1" s="1"/>
  <c r="K121" i="1"/>
  <c r="L121" i="1" s="1"/>
  <c r="M121" i="1" s="1"/>
  <c r="N121" i="1" s="1"/>
  <c r="K122" i="1"/>
  <c r="L122" i="1" s="1"/>
  <c r="M122" i="1" s="1"/>
  <c r="N122" i="1" s="1"/>
  <c r="K123" i="1"/>
  <c r="L123" i="1" s="1"/>
  <c r="M123" i="1" s="1"/>
  <c r="N123" i="1" s="1"/>
  <c r="K124" i="1"/>
  <c r="L124" i="1" s="1"/>
  <c r="M124" i="1" s="1"/>
  <c r="N124" i="1" s="1"/>
  <c r="K125" i="1"/>
  <c r="L125" i="1" s="1"/>
  <c r="M125" i="1" s="1"/>
  <c r="N125" i="1" s="1"/>
  <c r="K126" i="1"/>
  <c r="L126" i="1" s="1"/>
  <c r="M126" i="1" s="1"/>
  <c r="N126" i="1" s="1"/>
  <c r="K128" i="1"/>
  <c r="L128" i="1" s="1"/>
  <c r="M128" i="1" s="1"/>
  <c r="N128" i="1" s="1"/>
  <c r="K129" i="1"/>
  <c r="L129" i="1" s="1"/>
  <c r="M129" i="1" s="1"/>
  <c r="N129" i="1" s="1"/>
  <c r="K130" i="1"/>
  <c r="L130" i="1" s="1"/>
  <c r="M130" i="1" s="1"/>
  <c r="N130" i="1" s="1"/>
  <c r="K131" i="1"/>
  <c r="L131" i="1" s="1"/>
  <c r="M131" i="1" s="1"/>
  <c r="N131" i="1" s="1"/>
  <c r="K132" i="1"/>
  <c r="L132" i="1" s="1"/>
  <c r="M132" i="1" s="1"/>
  <c r="N132" i="1" s="1"/>
  <c r="K133" i="1"/>
  <c r="L133" i="1" s="1"/>
  <c r="M133" i="1" s="1"/>
  <c r="N133" i="1" s="1"/>
  <c r="K134" i="1"/>
  <c r="L134" i="1" s="1"/>
  <c r="M134" i="1" s="1"/>
  <c r="N134" i="1" s="1"/>
  <c r="K135" i="1"/>
  <c r="L135" i="1" s="1"/>
  <c r="M135" i="1" s="1"/>
  <c r="N135" i="1" s="1"/>
  <c r="K136" i="1"/>
  <c r="L136" i="1" s="1"/>
  <c r="M136" i="1" s="1"/>
  <c r="N136" i="1" s="1"/>
  <c r="K137" i="1"/>
  <c r="L137" i="1" s="1"/>
  <c r="M137" i="1" s="1"/>
  <c r="N137" i="1" s="1"/>
  <c r="K138" i="1"/>
  <c r="L138" i="1" s="1"/>
  <c r="M138" i="1" s="1"/>
  <c r="N138" i="1" s="1"/>
  <c r="K139" i="1"/>
  <c r="L139" i="1" s="1"/>
  <c r="M139" i="1" s="1"/>
  <c r="N139" i="1" s="1"/>
  <c r="K140" i="1"/>
  <c r="L140" i="1" s="1"/>
  <c r="M140" i="1" s="1"/>
  <c r="N140" i="1" s="1"/>
  <c r="K141" i="1"/>
  <c r="L141" i="1" s="1"/>
  <c r="M141" i="1" s="1"/>
  <c r="N141" i="1" s="1"/>
  <c r="K142" i="1"/>
  <c r="L142" i="1" s="1"/>
  <c r="M142" i="1" s="1"/>
  <c r="N142" i="1" s="1"/>
  <c r="K143" i="1"/>
  <c r="L143" i="1" s="1"/>
  <c r="M143" i="1" s="1"/>
  <c r="N143" i="1" s="1"/>
  <c r="K144" i="1"/>
  <c r="L144" i="1" s="1"/>
  <c r="M144" i="1" s="1"/>
  <c r="N144" i="1" s="1"/>
  <c r="K145" i="1"/>
  <c r="L145" i="1" s="1"/>
  <c r="M145" i="1" s="1"/>
  <c r="N145" i="1" s="1"/>
  <c r="K146" i="1"/>
  <c r="L146" i="1" s="1"/>
  <c r="M146" i="1" s="1"/>
  <c r="N146" i="1" s="1"/>
  <c r="K147" i="1"/>
  <c r="L147" i="1" s="1"/>
  <c r="M147" i="1" s="1"/>
  <c r="N147" i="1" s="1"/>
  <c r="K148" i="1"/>
  <c r="L148" i="1" s="1"/>
  <c r="M148" i="1" s="1"/>
  <c r="N148" i="1" s="1"/>
  <c r="K149" i="1"/>
  <c r="L149" i="1" s="1"/>
  <c r="M149" i="1" s="1"/>
  <c r="N149" i="1" s="1"/>
  <c r="K150" i="1"/>
  <c r="L150" i="1" s="1"/>
  <c r="M150" i="1" s="1"/>
  <c r="N150" i="1" s="1"/>
  <c r="K151" i="1"/>
  <c r="L151" i="1" s="1"/>
  <c r="M151" i="1" s="1"/>
  <c r="N151" i="1" s="1"/>
  <c r="K152" i="1"/>
  <c r="L152" i="1" s="1"/>
  <c r="M152" i="1" s="1"/>
  <c r="N152" i="1" s="1"/>
  <c r="K153" i="1"/>
  <c r="L153" i="1" s="1"/>
  <c r="M153" i="1" s="1"/>
  <c r="N153" i="1" s="1"/>
  <c r="K154" i="1"/>
  <c r="L154" i="1" s="1"/>
  <c r="M154" i="1" s="1"/>
  <c r="N154" i="1" s="1"/>
  <c r="K155" i="1"/>
  <c r="L155" i="1" s="1"/>
  <c r="M155" i="1" s="1"/>
  <c r="N155" i="1" s="1"/>
  <c r="K156" i="1"/>
  <c r="L156" i="1" s="1"/>
  <c r="M156" i="1" s="1"/>
  <c r="N156" i="1" s="1"/>
  <c r="K157" i="1"/>
  <c r="L157" i="1" s="1"/>
  <c r="M157" i="1" s="1"/>
  <c r="N157" i="1" s="1"/>
  <c r="K158" i="1"/>
  <c r="L158" i="1" s="1"/>
  <c r="M158" i="1" s="1"/>
  <c r="N158" i="1" s="1"/>
  <c r="K159" i="1"/>
  <c r="L159" i="1" s="1"/>
  <c r="M159" i="1" s="1"/>
  <c r="N159" i="1" s="1"/>
  <c r="K160" i="1"/>
  <c r="L160" i="1" s="1"/>
  <c r="M160" i="1" s="1"/>
  <c r="N160" i="1" s="1"/>
  <c r="K161" i="1"/>
  <c r="L161" i="1" s="1"/>
  <c r="M161" i="1" s="1"/>
  <c r="N161" i="1" s="1"/>
  <c r="K162" i="1"/>
  <c r="L162" i="1" s="1"/>
  <c r="M162" i="1" s="1"/>
  <c r="N162" i="1" s="1"/>
  <c r="K163" i="1"/>
  <c r="L163" i="1" s="1"/>
  <c r="M163" i="1" s="1"/>
  <c r="N163" i="1" s="1"/>
  <c r="K164" i="1"/>
  <c r="L164" i="1" s="1"/>
  <c r="M164" i="1" s="1"/>
  <c r="N164" i="1" s="1"/>
  <c r="K165" i="1"/>
  <c r="L165" i="1" s="1"/>
  <c r="M165" i="1" s="1"/>
  <c r="N165" i="1" s="1"/>
  <c r="K166" i="1"/>
  <c r="L166" i="1" s="1"/>
  <c r="M166" i="1" s="1"/>
  <c r="N166" i="1" s="1"/>
  <c r="K167" i="1"/>
  <c r="L167" i="1" s="1"/>
  <c r="M167" i="1" s="1"/>
  <c r="N167" i="1" s="1"/>
  <c r="K168" i="1"/>
  <c r="L168" i="1" s="1"/>
  <c r="M168" i="1" s="1"/>
  <c r="N168" i="1" s="1"/>
  <c r="K169" i="1"/>
  <c r="L169" i="1" s="1"/>
  <c r="M169" i="1" s="1"/>
  <c r="N169" i="1" s="1"/>
  <c r="K170" i="1"/>
  <c r="L170" i="1" s="1"/>
  <c r="M170" i="1" s="1"/>
  <c r="N170" i="1" s="1"/>
  <c r="K171" i="1"/>
  <c r="L171" i="1" s="1"/>
  <c r="M171" i="1" s="1"/>
  <c r="N171" i="1" s="1"/>
  <c r="K172" i="1"/>
  <c r="L172" i="1" s="1"/>
  <c r="M172" i="1" s="1"/>
  <c r="N172" i="1" s="1"/>
  <c r="K173" i="1"/>
  <c r="L173" i="1" s="1"/>
  <c r="M173" i="1" s="1"/>
  <c r="N173" i="1" s="1"/>
  <c r="K174" i="1"/>
  <c r="L174" i="1" s="1"/>
  <c r="M174" i="1" s="1"/>
  <c r="N174" i="1" s="1"/>
  <c r="K175" i="1"/>
  <c r="L175" i="1" s="1"/>
  <c r="M175" i="1" s="1"/>
  <c r="N175" i="1" s="1"/>
  <c r="K176" i="1"/>
  <c r="L176" i="1" s="1"/>
  <c r="M176" i="1" s="1"/>
  <c r="N176" i="1" s="1"/>
  <c r="K177" i="1"/>
  <c r="L177" i="1" s="1"/>
  <c r="M177" i="1" s="1"/>
  <c r="N177" i="1" s="1"/>
  <c r="K178" i="1"/>
  <c r="L178" i="1" s="1"/>
  <c r="M178" i="1" s="1"/>
  <c r="N178" i="1" s="1"/>
  <c r="K179" i="1"/>
  <c r="L179" i="1" s="1"/>
  <c r="M179" i="1" s="1"/>
  <c r="N179" i="1" s="1"/>
  <c r="K180" i="1"/>
  <c r="L180" i="1" s="1"/>
  <c r="M180" i="1" s="1"/>
  <c r="N180" i="1" s="1"/>
  <c r="K181" i="1"/>
  <c r="L181" i="1" s="1"/>
  <c r="M181" i="1" s="1"/>
  <c r="N181" i="1" s="1"/>
  <c r="K182" i="1"/>
  <c r="L182" i="1" s="1"/>
  <c r="M182" i="1" s="1"/>
  <c r="N182" i="1" s="1"/>
  <c r="K183" i="1"/>
  <c r="L183" i="1" s="1"/>
  <c r="M183" i="1" s="1"/>
  <c r="N183" i="1" s="1"/>
  <c r="K184" i="1"/>
  <c r="L184" i="1" s="1"/>
  <c r="M184" i="1" s="1"/>
  <c r="N184" i="1" s="1"/>
  <c r="K185" i="1"/>
  <c r="L185" i="1" s="1"/>
  <c r="M185" i="1" s="1"/>
  <c r="N185" i="1" s="1"/>
  <c r="K186" i="1"/>
  <c r="L186" i="1" s="1"/>
  <c r="M186" i="1" s="1"/>
  <c r="N186" i="1" s="1"/>
  <c r="K187" i="1"/>
  <c r="L187" i="1" s="1"/>
  <c r="M187" i="1" s="1"/>
  <c r="N187" i="1" s="1"/>
  <c r="K188" i="1"/>
  <c r="L188" i="1" s="1"/>
  <c r="M188" i="1" s="1"/>
  <c r="N188" i="1" s="1"/>
  <c r="K189" i="1"/>
  <c r="L189" i="1" s="1"/>
  <c r="M189" i="1" s="1"/>
  <c r="N189" i="1" s="1"/>
  <c r="K190" i="1"/>
  <c r="L190" i="1" s="1"/>
  <c r="M190" i="1" s="1"/>
  <c r="N190" i="1" s="1"/>
  <c r="K191" i="1"/>
  <c r="L191" i="1" s="1"/>
  <c r="M191" i="1" s="1"/>
  <c r="N191" i="1" s="1"/>
  <c r="K192" i="1"/>
  <c r="L192" i="1" s="1"/>
  <c r="M192" i="1" s="1"/>
  <c r="N192" i="1" s="1"/>
  <c r="K193" i="1"/>
  <c r="L193" i="1" s="1"/>
  <c r="M193" i="1" s="1"/>
  <c r="N193" i="1" s="1"/>
  <c r="K194" i="1"/>
  <c r="L194" i="1" s="1"/>
  <c r="M194" i="1" s="1"/>
  <c r="N194" i="1" s="1"/>
  <c r="K195" i="1"/>
  <c r="L195" i="1" s="1"/>
  <c r="M195" i="1" s="1"/>
  <c r="N195" i="1" s="1"/>
  <c r="K196" i="1"/>
  <c r="L196" i="1" s="1"/>
  <c r="M196" i="1" s="1"/>
  <c r="N196" i="1" s="1"/>
  <c r="K197" i="1"/>
  <c r="L197" i="1" s="1"/>
  <c r="M197" i="1" s="1"/>
  <c r="N197" i="1" s="1"/>
  <c r="K198" i="1"/>
  <c r="L198" i="1" s="1"/>
  <c r="M198" i="1" s="1"/>
  <c r="N198" i="1" s="1"/>
  <c r="K199" i="1"/>
  <c r="L199" i="1" s="1"/>
  <c r="M199" i="1" s="1"/>
  <c r="N199" i="1" s="1"/>
  <c r="K200" i="1"/>
  <c r="L200" i="1" s="1"/>
  <c r="M200" i="1" s="1"/>
  <c r="N200" i="1" s="1"/>
  <c r="K201" i="1"/>
  <c r="L201" i="1" s="1"/>
  <c r="M201" i="1" s="1"/>
  <c r="N201" i="1" s="1"/>
  <c r="K202" i="1"/>
  <c r="L202" i="1" s="1"/>
  <c r="M202" i="1" s="1"/>
  <c r="N202" i="1" s="1"/>
  <c r="K203" i="1"/>
  <c r="L203" i="1" s="1"/>
  <c r="M203" i="1" s="1"/>
  <c r="N203" i="1" s="1"/>
  <c r="K204" i="1"/>
  <c r="L204" i="1" s="1"/>
  <c r="M204" i="1" s="1"/>
  <c r="N204" i="1" s="1"/>
  <c r="K205" i="1"/>
  <c r="L205" i="1" s="1"/>
  <c r="M205" i="1" s="1"/>
  <c r="N205" i="1" s="1"/>
  <c r="K206" i="1"/>
  <c r="L206" i="1" s="1"/>
  <c r="M206" i="1" s="1"/>
  <c r="N206" i="1" s="1"/>
  <c r="K207" i="1"/>
  <c r="L207" i="1" s="1"/>
  <c r="M207" i="1" s="1"/>
  <c r="N207" i="1" s="1"/>
  <c r="K208" i="1"/>
  <c r="L208" i="1" s="1"/>
  <c r="M208" i="1" s="1"/>
  <c r="N208" i="1" s="1"/>
  <c r="K209" i="1"/>
  <c r="L209" i="1" s="1"/>
  <c r="M209" i="1" s="1"/>
  <c r="N209" i="1" s="1"/>
  <c r="K210" i="1"/>
  <c r="L210" i="1" s="1"/>
  <c r="M210" i="1" s="1"/>
  <c r="N210" i="1" s="1"/>
  <c r="K211" i="1"/>
  <c r="L211" i="1" s="1"/>
  <c r="M211" i="1" s="1"/>
  <c r="N211" i="1" s="1"/>
  <c r="K212" i="1"/>
  <c r="L212" i="1" s="1"/>
  <c r="M212" i="1" s="1"/>
  <c r="N212" i="1" s="1"/>
  <c r="K213" i="1"/>
  <c r="L213" i="1" s="1"/>
  <c r="M213" i="1" s="1"/>
  <c r="N213" i="1" s="1"/>
  <c r="K214" i="1"/>
  <c r="L214" i="1" s="1"/>
  <c r="M214" i="1" s="1"/>
  <c r="N214" i="1" s="1"/>
  <c r="K215" i="1"/>
  <c r="L215" i="1" s="1"/>
  <c r="M215" i="1" s="1"/>
  <c r="N215" i="1" s="1"/>
  <c r="K216" i="1"/>
  <c r="L216" i="1" s="1"/>
  <c r="M216" i="1" s="1"/>
  <c r="N216" i="1" s="1"/>
  <c r="K217" i="1"/>
  <c r="L217" i="1" s="1"/>
  <c r="M217" i="1" s="1"/>
  <c r="N217" i="1" s="1"/>
  <c r="K218" i="1"/>
  <c r="L218" i="1" s="1"/>
  <c r="M218" i="1" s="1"/>
  <c r="N218" i="1" s="1"/>
  <c r="K219" i="1"/>
  <c r="L219" i="1" s="1"/>
  <c r="M219" i="1" s="1"/>
  <c r="N219" i="1" s="1"/>
  <c r="K220" i="1"/>
  <c r="L220" i="1" s="1"/>
  <c r="M220" i="1" s="1"/>
  <c r="N220" i="1" s="1"/>
  <c r="K221" i="1"/>
  <c r="L221" i="1" s="1"/>
  <c r="M221" i="1" s="1"/>
  <c r="N221" i="1" s="1"/>
  <c r="K222" i="1"/>
  <c r="L222" i="1" s="1"/>
  <c r="M222" i="1" s="1"/>
  <c r="N222" i="1" s="1"/>
  <c r="K223" i="1"/>
  <c r="L223" i="1" s="1"/>
  <c r="M223" i="1" s="1"/>
  <c r="N223" i="1" s="1"/>
  <c r="K224" i="1"/>
  <c r="L224" i="1" s="1"/>
  <c r="M224" i="1" s="1"/>
  <c r="N224" i="1" s="1"/>
  <c r="K225" i="1"/>
  <c r="L225" i="1" s="1"/>
  <c r="M225" i="1" s="1"/>
  <c r="N225" i="1" s="1"/>
  <c r="K226" i="1"/>
  <c r="L226" i="1" s="1"/>
  <c r="M226" i="1" s="1"/>
  <c r="N226" i="1" s="1"/>
  <c r="K227" i="1"/>
  <c r="L227" i="1" s="1"/>
  <c r="M227" i="1" s="1"/>
  <c r="N227" i="1" s="1"/>
  <c r="K228" i="1"/>
  <c r="L228" i="1" s="1"/>
  <c r="M228" i="1" s="1"/>
  <c r="N228" i="1" s="1"/>
  <c r="K229" i="1"/>
  <c r="L229" i="1" s="1"/>
  <c r="M229" i="1" s="1"/>
  <c r="N229" i="1" s="1"/>
  <c r="K230" i="1"/>
  <c r="L230" i="1" s="1"/>
  <c r="M230" i="1" s="1"/>
  <c r="N230" i="1" s="1"/>
  <c r="K231" i="1"/>
  <c r="L231" i="1" s="1"/>
  <c r="M231" i="1" s="1"/>
  <c r="N231" i="1" s="1"/>
  <c r="K232" i="1"/>
  <c r="L232" i="1" s="1"/>
  <c r="M232" i="1" s="1"/>
  <c r="N232" i="1" s="1"/>
  <c r="K233" i="1"/>
  <c r="L233" i="1" s="1"/>
  <c r="M233" i="1" s="1"/>
  <c r="N233" i="1" s="1"/>
  <c r="K234" i="1"/>
  <c r="L234" i="1" s="1"/>
  <c r="M234" i="1" s="1"/>
  <c r="N234" i="1" s="1"/>
  <c r="K235" i="1"/>
  <c r="L235" i="1" s="1"/>
  <c r="M235" i="1" s="1"/>
  <c r="N235" i="1" s="1"/>
  <c r="K236" i="1"/>
  <c r="L236" i="1" s="1"/>
  <c r="M236" i="1" s="1"/>
  <c r="N236" i="1" s="1"/>
  <c r="K237" i="1"/>
  <c r="L237" i="1" s="1"/>
  <c r="M237" i="1" s="1"/>
  <c r="N237" i="1" s="1"/>
  <c r="K238" i="1"/>
  <c r="L238" i="1" s="1"/>
  <c r="M238" i="1" s="1"/>
  <c r="N238" i="1" s="1"/>
  <c r="K239" i="1"/>
  <c r="L239" i="1" s="1"/>
  <c r="M239" i="1" s="1"/>
  <c r="N239" i="1" s="1"/>
  <c r="K240" i="1"/>
  <c r="L240" i="1" s="1"/>
  <c r="M240" i="1" s="1"/>
  <c r="N240" i="1" s="1"/>
  <c r="K241" i="1"/>
  <c r="L241" i="1" s="1"/>
  <c r="M241" i="1" s="1"/>
  <c r="N241" i="1" s="1"/>
  <c r="K242" i="1"/>
  <c r="L242" i="1" s="1"/>
  <c r="M242" i="1" s="1"/>
  <c r="N242" i="1" s="1"/>
  <c r="K243" i="1"/>
  <c r="L243" i="1" s="1"/>
  <c r="M243" i="1" s="1"/>
  <c r="N243" i="1" s="1"/>
  <c r="K244" i="1"/>
  <c r="L244" i="1" s="1"/>
  <c r="M244" i="1" s="1"/>
  <c r="N244" i="1" s="1"/>
  <c r="K245" i="1"/>
  <c r="L245" i="1" s="1"/>
  <c r="M245" i="1" s="1"/>
  <c r="N245" i="1" s="1"/>
  <c r="K246" i="1"/>
  <c r="L246" i="1" s="1"/>
  <c r="M246" i="1" s="1"/>
  <c r="N246" i="1" s="1"/>
  <c r="K247" i="1"/>
  <c r="L247" i="1" s="1"/>
  <c r="M247" i="1" s="1"/>
  <c r="N247" i="1" s="1"/>
  <c r="K248" i="1"/>
  <c r="L248" i="1" s="1"/>
  <c r="M248" i="1" s="1"/>
  <c r="N248" i="1" s="1"/>
  <c r="K249" i="1"/>
  <c r="L249" i="1" s="1"/>
  <c r="M249" i="1" s="1"/>
  <c r="N249" i="1" s="1"/>
  <c r="K250" i="1"/>
  <c r="L250" i="1" s="1"/>
  <c r="M250" i="1" s="1"/>
  <c r="N250" i="1" s="1"/>
  <c r="K251" i="1"/>
  <c r="L251" i="1" s="1"/>
  <c r="M251" i="1" s="1"/>
  <c r="N251" i="1" s="1"/>
  <c r="K252" i="1"/>
  <c r="L252" i="1" s="1"/>
  <c r="M252" i="1" s="1"/>
  <c r="N252" i="1" s="1"/>
  <c r="K253" i="1"/>
  <c r="L253" i="1" s="1"/>
  <c r="M253" i="1" s="1"/>
  <c r="N253" i="1" s="1"/>
  <c r="K254" i="1"/>
  <c r="L254" i="1" s="1"/>
  <c r="M254" i="1" s="1"/>
  <c r="N254" i="1" s="1"/>
  <c r="K255" i="1"/>
  <c r="L255" i="1" s="1"/>
  <c r="M255" i="1" s="1"/>
  <c r="N255" i="1" s="1"/>
  <c r="K256" i="1"/>
  <c r="L256" i="1" s="1"/>
  <c r="M256" i="1" s="1"/>
  <c r="N256" i="1" s="1"/>
  <c r="K257" i="1"/>
  <c r="L257" i="1" s="1"/>
  <c r="M257" i="1" s="1"/>
  <c r="N257" i="1" s="1"/>
  <c r="K258" i="1"/>
  <c r="L258" i="1" s="1"/>
  <c r="M258" i="1" s="1"/>
  <c r="N258" i="1" s="1"/>
  <c r="K259" i="1"/>
  <c r="L259" i="1" s="1"/>
  <c r="M259" i="1" s="1"/>
  <c r="N259" i="1" s="1"/>
  <c r="K260" i="1"/>
  <c r="L260" i="1" s="1"/>
  <c r="M260" i="1" s="1"/>
  <c r="N260" i="1" s="1"/>
  <c r="K261" i="1"/>
  <c r="L261" i="1" s="1"/>
  <c r="M261" i="1" s="1"/>
  <c r="N261" i="1" s="1"/>
  <c r="K262" i="1"/>
  <c r="L262" i="1" s="1"/>
  <c r="M262" i="1" s="1"/>
  <c r="N262" i="1" s="1"/>
  <c r="K263" i="1"/>
  <c r="L263" i="1" s="1"/>
  <c r="M263" i="1" s="1"/>
  <c r="N263" i="1" s="1"/>
  <c r="K264" i="1"/>
  <c r="L264" i="1" s="1"/>
  <c r="M264" i="1" s="1"/>
  <c r="N264" i="1" s="1"/>
  <c r="K265" i="1"/>
  <c r="L265" i="1" s="1"/>
  <c r="M265" i="1" s="1"/>
  <c r="N265" i="1" s="1"/>
  <c r="K266" i="1"/>
  <c r="L266" i="1" s="1"/>
  <c r="M266" i="1" s="1"/>
  <c r="N266" i="1" s="1"/>
  <c r="K267" i="1"/>
  <c r="L267" i="1" s="1"/>
  <c r="M267" i="1" s="1"/>
  <c r="N267" i="1" s="1"/>
  <c r="K268" i="1"/>
  <c r="L268" i="1" s="1"/>
  <c r="M268" i="1" s="1"/>
  <c r="N268" i="1" s="1"/>
  <c r="K269" i="1"/>
  <c r="L269" i="1" s="1"/>
  <c r="M269" i="1" s="1"/>
  <c r="N269" i="1" s="1"/>
  <c r="K270" i="1"/>
  <c r="L270" i="1" s="1"/>
  <c r="M270" i="1" s="1"/>
  <c r="N270" i="1" s="1"/>
  <c r="K271" i="1"/>
  <c r="L271" i="1" s="1"/>
  <c r="M271" i="1" s="1"/>
  <c r="N271" i="1" s="1"/>
  <c r="K272" i="1"/>
  <c r="L272" i="1" s="1"/>
  <c r="M272" i="1" s="1"/>
  <c r="N272" i="1" s="1"/>
  <c r="K273" i="1"/>
  <c r="L273" i="1" s="1"/>
  <c r="M273" i="1" s="1"/>
  <c r="N273" i="1" s="1"/>
  <c r="K274" i="1"/>
  <c r="L274" i="1" s="1"/>
  <c r="M274" i="1" s="1"/>
  <c r="N274" i="1" s="1"/>
  <c r="K275" i="1"/>
  <c r="L275" i="1" s="1"/>
  <c r="M275" i="1" s="1"/>
  <c r="N275" i="1" s="1"/>
  <c r="K276" i="1"/>
  <c r="L276" i="1" s="1"/>
  <c r="M276" i="1" s="1"/>
  <c r="N276" i="1" s="1"/>
  <c r="K277" i="1"/>
  <c r="L277" i="1" s="1"/>
  <c r="M277" i="1" s="1"/>
  <c r="N277" i="1" s="1"/>
  <c r="K278" i="1"/>
  <c r="L278" i="1" s="1"/>
  <c r="M278" i="1" s="1"/>
  <c r="N278" i="1" s="1"/>
  <c r="K279" i="1"/>
  <c r="L279" i="1" s="1"/>
  <c r="M279" i="1" s="1"/>
  <c r="N279" i="1" s="1"/>
  <c r="K280" i="1"/>
  <c r="L280" i="1" s="1"/>
  <c r="M280" i="1" s="1"/>
  <c r="N280" i="1" s="1"/>
  <c r="K281" i="1"/>
  <c r="L281" i="1" s="1"/>
  <c r="M281" i="1" s="1"/>
  <c r="N281" i="1" s="1"/>
  <c r="K282" i="1"/>
  <c r="L282" i="1" s="1"/>
  <c r="M282" i="1" s="1"/>
  <c r="N282" i="1" s="1"/>
  <c r="K283" i="1"/>
  <c r="L283" i="1" s="1"/>
  <c r="M283" i="1" s="1"/>
  <c r="N283" i="1" s="1"/>
  <c r="K284" i="1"/>
  <c r="L284" i="1" s="1"/>
  <c r="M284" i="1" s="1"/>
  <c r="N284" i="1" s="1"/>
  <c r="K285" i="1"/>
  <c r="L285" i="1" s="1"/>
  <c r="M285" i="1" s="1"/>
  <c r="N285" i="1" s="1"/>
  <c r="K286" i="1"/>
  <c r="L286" i="1" s="1"/>
  <c r="M286" i="1" s="1"/>
  <c r="N286" i="1" s="1"/>
  <c r="K287" i="1"/>
  <c r="L287" i="1" s="1"/>
  <c r="M287" i="1" s="1"/>
  <c r="N287" i="1" s="1"/>
  <c r="K288" i="1"/>
  <c r="L288" i="1" s="1"/>
  <c r="M288" i="1" s="1"/>
  <c r="N288" i="1" s="1"/>
  <c r="K289" i="1"/>
  <c r="L289" i="1" s="1"/>
  <c r="M289" i="1" s="1"/>
  <c r="N289" i="1" s="1"/>
  <c r="K290" i="1"/>
  <c r="L290" i="1" s="1"/>
  <c r="M290" i="1" s="1"/>
  <c r="N290" i="1" s="1"/>
  <c r="K291" i="1"/>
  <c r="L291" i="1" s="1"/>
  <c r="M291" i="1" s="1"/>
  <c r="N291" i="1" s="1"/>
  <c r="K292" i="1"/>
  <c r="L292" i="1" s="1"/>
  <c r="M292" i="1" s="1"/>
  <c r="N292" i="1" s="1"/>
  <c r="K293" i="1"/>
  <c r="L293" i="1" s="1"/>
  <c r="M293" i="1" s="1"/>
  <c r="N293" i="1" s="1"/>
  <c r="K294" i="1"/>
  <c r="L294" i="1" s="1"/>
  <c r="M294" i="1" s="1"/>
  <c r="N294" i="1" s="1"/>
  <c r="K295" i="1"/>
  <c r="L295" i="1" s="1"/>
  <c r="M295" i="1" s="1"/>
  <c r="N295" i="1" s="1"/>
  <c r="K296" i="1"/>
  <c r="L296" i="1" s="1"/>
  <c r="M296" i="1" s="1"/>
  <c r="N296" i="1" s="1"/>
  <c r="K297" i="1"/>
  <c r="L297" i="1" s="1"/>
  <c r="M297" i="1" s="1"/>
  <c r="N297" i="1" s="1"/>
  <c r="K298" i="1"/>
  <c r="L298" i="1" s="1"/>
  <c r="M298" i="1" s="1"/>
  <c r="N298" i="1" s="1"/>
  <c r="K299" i="1"/>
  <c r="L299" i="1" s="1"/>
  <c r="M299" i="1" s="1"/>
  <c r="N299" i="1" s="1"/>
  <c r="K300" i="1"/>
  <c r="L300" i="1" s="1"/>
  <c r="M300" i="1" s="1"/>
  <c r="N300" i="1" s="1"/>
  <c r="K301" i="1"/>
  <c r="L301" i="1" s="1"/>
  <c r="M301" i="1" s="1"/>
  <c r="N301" i="1" s="1"/>
  <c r="K302" i="1"/>
  <c r="L302" i="1" s="1"/>
  <c r="M302" i="1" s="1"/>
  <c r="N302" i="1" s="1"/>
  <c r="K303" i="1"/>
  <c r="L303" i="1" s="1"/>
  <c r="M303" i="1" s="1"/>
  <c r="N303" i="1" s="1"/>
  <c r="K304" i="1"/>
  <c r="L304" i="1" s="1"/>
  <c r="M304" i="1" s="1"/>
  <c r="N304" i="1" s="1"/>
  <c r="K305" i="1"/>
  <c r="L305" i="1" s="1"/>
  <c r="M305" i="1" s="1"/>
  <c r="N305" i="1" s="1"/>
  <c r="K306" i="1"/>
  <c r="L306" i="1" s="1"/>
  <c r="M306" i="1" s="1"/>
  <c r="N306" i="1" s="1"/>
  <c r="K307" i="1"/>
  <c r="L307" i="1" s="1"/>
  <c r="M307" i="1" s="1"/>
  <c r="N307" i="1" s="1"/>
  <c r="K308" i="1"/>
  <c r="L308" i="1" s="1"/>
  <c r="M308" i="1" s="1"/>
  <c r="N308" i="1" s="1"/>
  <c r="K309" i="1"/>
  <c r="L309" i="1" s="1"/>
  <c r="M309" i="1" s="1"/>
  <c r="N309" i="1" s="1"/>
  <c r="K310" i="1"/>
  <c r="L310" i="1" s="1"/>
  <c r="M310" i="1" s="1"/>
  <c r="N310" i="1" s="1"/>
  <c r="K311" i="1"/>
  <c r="L311" i="1" s="1"/>
  <c r="M311" i="1" s="1"/>
  <c r="N311" i="1" s="1"/>
  <c r="K312" i="1"/>
  <c r="L312" i="1" s="1"/>
  <c r="M312" i="1" s="1"/>
  <c r="N312" i="1" s="1"/>
  <c r="K313" i="1"/>
  <c r="L313" i="1" s="1"/>
  <c r="M313" i="1" s="1"/>
  <c r="N313" i="1" s="1"/>
  <c r="K314" i="1"/>
  <c r="L314" i="1" s="1"/>
  <c r="M314" i="1" s="1"/>
  <c r="N314" i="1" s="1"/>
  <c r="K315" i="1"/>
  <c r="L315" i="1" s="1"/>
  <c r="M315" i="1" s="1"/>
  <c r="N315" i="1" s="1"/>
  <c r="K316" i="1"/>
  <c r="L316" i="1" s="1"/>
  <c r="M316" i="1" s="1"/>
  <c r="N316" i="1" s="1"/>
  <c r="K317" i="1"/>
  <c r="L317" i="1" s="1"/>
  <c r="M317" i="1" s="1"/>
  <c r="N317" i="1" s="1"/>
  <c r="K318" i="1"/>
  <c r="L318" i="1" s="1"/>
  <c r="M318" i="1" s="1"/>
  <c r="N318" i="1" s="1"/>
  <c r="K319" i="1"/>
  <c r="L319" i="1" s="1"/>
  <c r="M319" i="1" s="1"/>
  <c r="N319" i="1" s="1"/>
  <c r="K320" i="1"/>
  <c r="L320" i="1" s="1"/>
  <c r="M320" i="1" s="1"/>
  <c r="N320" i="1" s="1"/>
  <c r="K321" i="1"/>
  <c r="L321" i="1" s="1"/>
  <c r="M321" i="1" s="1"/>
  <c r="N321" i="1" s="1"/>
  <c r="K322" i="1"/>
  <c r="L322" i="1" s="1"/>
  <c r="M322" i="1" s="1"/>
  <c r="N322" i="1" s="1"/>
  <c r="K323" i="1"/>
  <c r="L323" i="1" s="1"/>
  <c r="M323" i="1" s="1"/>
  <c r="N323" i="1" s="1"/>
  <c r="K324" i="1"/>
  <c r="L324" i="1" s="1"/>
  <c r="M324" i="1" s="1"/>
  <c r="N324" i="1" s="1"/>
  <c r="K325" i="1"/>
  <c r="L325" i="1" s="1"/>
  <c r="M325" i="1" s="1"/>
  <c r="N325" i="1" s="1"/>
  <c r="K326" i="1"/>
  <c r="L326" i="1" s="1"/>
  <c r="M326" i="1" s="1"/>
  <c r="N326" i="1" s="1"/>
  <c r="K327" i="1"/>
  <c r="L327" i="1" s="1"/>
  <c r="M327" i="1" s="1"/>
  <c r="N327" i="1" s="1"/>
  <c r="K328" i="1"/>
  <c r="L328" i="1" s="1"/>
  <c r="M328" i="1" s="1"/>
  <c r="N328" i="1" s="1"/>
  <c r="K329" i="1"/>
  <c r="L329" i="1" s="1"/>
  <c r="M329" i="1" s="1"/>
  <c r="N329" i="1" s="1"/>
  <c r="K330" i="1"/>
  <c r="L330" i="1" s="1"/>
  <c r="M330" i="1" s="1"/>
  <c r="N330" i="1" s="1"/>
  <c r="K331" i="1"/>
  <c r="L331" i="1" s="1"/>
  <c r="M331" i="1" s="1"/>
  <c r="N331" i="1" s="1"/>
  <c r="K332" i="1"/>
  <c r="L332" i="1" s="1"/>
  <c r="M332" i="1" s="1"/>
  <c r="N332" i="1" s="1"/>
  <c r="K333" i="1"/>
  <c r="L333" i="1" s="1"/>
  <c r="M333" i="1" s="1"/>
  <c r="N333" i="1" s="1"/>
  <c r="K334" i="1"/>
  <c r="L334" i="1" s="1"/>
  <c r="M334" i="1" s="1"/>
  <c r="N334" i="1" s="1"/>
  <c r="K335" i="1"/>
  <c r="L335" i="1" s="1"/>
  <c r="M335" i="1" s="1"/>
  <c r="N335" i="1" s="1"/>
  <c r="K336" i="1"/>
  <c r="L336" i="1" s="1"/>
  <c r="M336" i="1" s="1"/>
  <c r="N336" i="1" s="1"/>
  <c r="K337" i="1"/>
  <c r="L337" i="1" s="1"/>
  <c r="M337" i="1" s="1"/>
  <c r="N337" i="1" s="1"/>
  <c r="K338" i="1"/>
  <c r="L338" i="1" s="1"/>
  <c r="M338" i="1" s="1"/>
  <c r="N338" i="1" s="1"/>
  <c r="K339" i="1"/>
  <c r="L339" i="1" s="1"/>
  <c r="M339" i="1" s="1"/>
  <c r="N339" i="1" s="1"/>
  <c r="K340" i="1"/>
  <c r="L340" i="1" s="1"/>
  <c r="M340" i="1" s="1"/>
  <c r="N340" i="1" s="1"/>
  <c r="K341" i="1"/>
  <c r="L341" i="1" s="1"/>
  <c r="M341" i="1" s="1"/>
  <c r="N341" i="1" s="1"/>
  <c r="K342" i="1"/>
  <c r="L342" i="1" s="1"/>
  <c r="M342" i="1" s="1"/>
  <c r="N342" i="1" s="1"/>
  <c r="K343" i="1"/>
  <c r="L343" i="1" s="1"/>
  <c r="M343" i="1" s="1"/>
  <c r="N343" i="1" s="1"/>
  <c r="K344" i="1"/>
  <c r="L344" i="1" s="1"/>
  <c r="M344" i="1" s="1"/>
  <c r="N344" i="1" s="1"/>
  <c r="K345" i="1"/>
  <c r="L345" i="1" s="1"/>
  <c r="M345" i="1" s="1"/>
  <c r="N345" i="1" s="1"/>
  <c r="K346" i="1"/>
  <c r="L346" i="1" s="1"/>
  <c r="M346" i="1" s="1"/>
  <c r="N346" i="1" s="1"/>
  <c r="K347" i="1"/>
  <c r="L347" i="1" s="1"/>
  <c r="M347" i="1" s="1"/>
  <c r="N347" i="1" s="1"/>
  <c r="K348" i="1"/>
  <c r="L348" i="1" s="1"/>
  <c r="M348" i="1" s="1"/>
  <c r="N348" i="1" s="1"/>
  <c r="K349" i="1"/>
  <c r="L349" i="1" s="1"/>
  <c r="M349" i="1" s="1"/>
  <c r="N349" i="1" s="1"/>
  <c r="K350" i="1"/>
  <c r="L350" i="1" s="1"/>
  <c r="M350" i="1" s="1"/>
  <c r="N350" i="1" s="1"/>
  <c r="K351" i="1"/>
  <c r="L351" i="1" s="1"/>
  <c r="M351" i="1" s="1"/>
  <c r="N351" i="1" s="1"/>
  <c r="K352" i="1"/>
  <c r="L352" i="1" s="1"/>
  <c r="M352" i="1" s="1"/>
  <c r="N352" i="1" s="1"/>
  <c r="K354" i="1"/>
  <c r="L354" i="1" s="1"/>
  <c r="M354" i="1" s="1"/>
  <c r="N354" i="1" s="1"/>
  <c r="K353" i="1"/>
  <c r="L353" i="1" s="1"/>
  <c r="M353" i="1" s="1"/>
  <c r="N353" i="1" s="1"/>
  <c r="K355" i="1"/>
  <c r="L355" i="1" s="1"/>
  <c r="M355" i="1" s="1"/>
  <c r="N355" i="1" s="1"/>
  <c r="K356" i="1"/>
  <c r="L356" i="1" s="1"/>
  <c r="M356" i="1" s="1"/>
  <c r="N356" i="1" s="1"/>
  <c r="K357" i="1"/>
  <c r="L357" i="1" s="1"/>
  <c r="M357" i="1" s="1"/>
  <c r="N357" i="1" s="1"/>
  <c r="K358" i="1"/>
  <c r="L358" i="1" s="1"/>
  <c r="M358" i="1" s="1"/>
  <c r="N358" i="1" s="1"/>
  <c r="K359" i="1"/>
  <c r="L359" i="1" s="1"/>
  <c r="M359" i="1" s="1"/>
  <c r="N359" i="1" s="1"/>
  <c r="K360" i="1"/>
  <c r="L360" i="1" s="1"/>
  <c r="M360" i="1" s="1"/>
  <c r="N360" i="1" s="1"/>
  <c r="K361" i="1"/>
  <c r="L361" i="1" s="1"/>
  <c r="M361" i="1" s="1"/>
  <c r="N361" i="1" s="1"/>
  <c r="K362" i="1"/>
  <c r="L362" i="1" s="1"/>
  <c r="M362" i="1" s="1"/>
  <c r="N362" i="1" s="1"/>
  <c r="K363" i="1"/>
  <c r="L363" i="1" s="1"/>
  <c r="M363" i="1" s="1"/>
  <c r="N363" i="1" s="1"/>
  <c r="K364" i="1"/>
  <c r="L364" i="1" s="1"/>
  <c r="M364" i="1" s="1"/>
  <c r="N364" i="1" s="1"/>
  <c r="K365" i="1"/>
  <c r="L365" i="1" s="1"/>
  <c r="M365" i="1" s="1"/>
  <c r="N365" i="1" s="1"/>
  <c r="K366" i="1"/>
  <c r="L366" i="1" s="1"/>
  <c r="M366" i="1" s="1"/>
  <c r="N366" i="1" s="1"/>
  <c r="K367" i="1"/>
  <c r="L367" i="1" s="1"/>
  <c r="M367" i="1" s="1"/>
  <c r="N367" i="1" s="1"/>
  <c r="K368" i="1"/>
  <c r="L368" i="1" s="1"/>
  <c r="M368" i="1" s="1"/>
  <c r="N368" i="1" s="1"/>
  <c r="K369" i="1"/>
  <c r="L369" i="1" s="1"/>
  <c r="M369" i="1" s="1"/>
  <c r="N369" i="1" s="1"/>
  <c r="K370" i="1"/>
  <c r="L370" i="1" s="1"/>
  <c r="M370" i="1" s="1"/>
  <c r="N370" i="1" s="1"/>
  <c r="K371" i="1"/>
  <c r="L371" i="1" s="1"/>
  <c r="M371" i="1" s="1"/>
  <c r="N371" i="1" s="1"/>
  <c r="K372" i="1"/>
  <c r="L372" i="1" s="1"/>
  <c r="M372" i="1" s="1"/>
  <c r="N372" i="1" s="1"/>
  <c r="K373" i="1"/>
  <c r="L373" i="1" s="1"/>
  <c r="M373" i="1" s="1"/>
  <c r="N373" i="1" s="1"/>
  <c r="K374" i="1"/>
  <c r="L374" i="1" s="1"/>
  <c r="M374" i="1" s="1"/>
  <c r="N374" i="1" s="1"/>
  <c r="K375" i="1"/>
  <c r="L375" i="1" s="1"/>
  <c r="M375" i="1" s="1"/>
  <c r="N375" i="1" s="1"/>
  <c r="K376" i="1"/>
  <c r="L376" i="1" s="1"/>
  <c r="M376" i="1" s="1"/>
  <c r="N376" i="1" s="1"/>
  <c r="K377" i="1"/>
  <c r="L377" i="1" s="1"/>
  <c r="M377" i="1" s="1"/>
  <c r="N377" i="1" s="1"/>
  <c r="K378" i="1"/>
  <c r="L378" i="1" s="1"/>
  <c r="M378" i="1" s="1"/>
  <c r="N378" i="1" s="1"/>
  <c r="K379" i="1"/>
  <c r="L379" i="1" s="1"/>
  <c r="M379" i="1" s="1"/>
  <c r="N379" i="1" s="1"/>
  <c r="K380" i="1"/>
  <c r="L380" i="1" s="1"/>
  <c r="M380" i="1" s="1"/>
  <c r="N380" i="1" s="1"/>
  <c r="K381" i="1"/>
  <c r="L381" i="1" s="1"/>
  <c r="M381" i="1" s="1"/>
  <c r="N381" i="1" s="1"/>
  <c r="K382" i="1"/>
  <c r="L382" i="1" s="1"/>
  <c r="M382" i="1" s="1"/>
  <c r="N382" i="1" s="1"/>
  <c r="K383" i="1"/>
  <c r="L383" i="1" s="1"/>
  <c r="M383" i="1" s="1"/>
  <c r="N383" i="1" s="1"/>
  <c r="K384" i="1"/>
  <c r="L384" i="1" s="1"/>
  <c r="M384" i="1" s="1"/>
  <c r="N384" i="1" s="1"/>
  <c r="K385" i="1"/>
  <c r="L385" i="1" s="1"/>
  <c r="M385" i="1" s="1"/>
  <c r="N385" i="1" s="1"/>
  <c r="K386" i="1"/>
  <c r="L386" i="1" s="1"/>
  <c r="M386" i="1" s="1"/>
  <c r="N386" i="1" s="1"/>
  <c r="K387" i="1"/>
  <c r="L387" i="1" s="1"/>
  <c r="M387" i="1" s="1"/>
  <c r="N387" i="1" s="1"/>
  <c r="K388" i="1"/>
  <c r="L388" i="1" s="1"/>
  <c r="M388" i="1" s="1"/>
  <c r="N388" i="1" s="1"/>
  <c r="K389" i="1"/>
  <c r="L389" i="1" s="1"/>
  <c r="M389" i="1" s="1"/>
  <c r="N389" i="1" s="1"/>
  <c r="K390" i="1"/>
  <c r="L390" i="1" s="1"/>
  <c r="M390" i="1" s="1"/>
  <c r="N390" i="1" s="1"/>
  <c r="K391" i="1"/>
  <c r="L391" i="1" s="1"/>
  <c r="M391" i="1" s="1"/>
  <c r="N391" i="1" s="1"/>
  <c r="K392" i="1"/>
  <c r="L392" i="1" s="1"/>
  <c r="M392" i="1" s="1"/>
  <c r="N392" i="1" s="1"/>
  <c r="K393" i="1"/>
  <c r="L393" i="1" s="1"/>
  <c r="M393" i="1" s="1"/>
  <c r="N393" i="1" s="1"/>
  <c r="K394" i="1"/>
  <c r="L394" i="1" s="1"/>
  <c r="M394" i="1" s="1"/>
  <c r="N394" i="1" s="1"/>
  <c r="K395" i="1"/>
  <c r="L395" i="1" s="1"/>
  <c r="M395" i="1" s="1"/>
  <c r="N395" i="1" s="1"/>
  <c r="K396" i="1"/>
  <c r="L396" i="1" s="1"/>
  <c r="M396" i="1" s="1"/>
  <c r="N396" i="1" s="1"/>
  <c r="K397" i="1"/>
  <c r="L397" i="1" s="1"/>
  <c r="M397" i="1" s="1"/>
  <c r="N397" i="1" s="1"/>
  <c r="K398" i="1"/>
  <c r="L398" i="1" s="1"/>
  <c r="M398" i="1" s="1"/>
  <c r="N398" i="1" s="1"/>
  <c r="K399" i="1"/>
  <c r="L399" i="1" s="1"/>
  <c r="M399" i="1" s="1"/>
  <c r="N399" i="1" s="1"/>
  <c r="K400" i="1"/>
  <c r="L400" i="1" s="1"/>
  <c r="M400" i="1" s="1"/>
  <c r="N400" i="1" s="1"/>
  <c r="K401" i="1"/>
  <c r="L401" i="1" s="1"/>
  <c r="M401" i="1" s="1"/>
  <c r="N401" i="1" s="1"/>
  <c r="K402" i="1"/>
  <c r="L402" i="1" s="1"/>
  <c r="M402" i="1" s="1"/>
  <c r="N402" i="1" s="1"/>
  <c r="K403" i="1"/>
  <c r="L403" i="1" s="1"/>
  <c r="M403" i="1" s="1"/>
  <c r="N403" i="1" s="1"/>
  <c r="K404" i="1"/>
  <c r="L404" i="1" s="1"/>
  <c r="M404" i="1" s="1"/>
  <c r="N404" i="1" s="1"/>
  <c r="K405" i="1"/>
  <c r="L405" i="1" s="1"/>
  <c r="M405" i="1" s="1"/>
  <c r="N405" i="1" s="1"/>
  <c r="K406" i="1"/>
  <c r="L406" i="1" s="1"/>
  <c r="M406" i="1" s="1"/>
  <c r="N406" i="1" s="1"/>
  <c r="K407" i="1"/>
  <c r="L407" i="1" s="1"/>
  <c r="M407" i="1" s="1"/>
  <c r="N407" i="1" s="1"/>
  <c r="K408" i="1"/>
  <c r="L408" i="1" s="1"/>
  <c r="M408" i="1" s="1"/>
  <c r="N408" i="1" s="1"/>
  <c r="K409" i="1"/>
  <c r="L409" i="1" s="1"/>
  <c r="M409" i="1" s="1"/>
  <c r="N409" i="1" s="1"/>
  <c r="K410" i="1"/>
  <c r="L410" i="1" s="1"/>
  <c r="M410" i="1" s="1"/>
  <c r="N410" i="1" s="1"/>
  <c r="K411" i="1"/>
  <c r="L411" i="1" s="1"/>
  <c r="M411" i="1" s="1"/>
  <c r="N411" i="1" s="1"/>
  <c r="K412" i="1"/>
  <c r="L412" i="1" s="1"/>
  <c r="M412" i="1" s="1"/>
  <c r="N412" i="1" s="1"/>
  <c r="K413" i="1"/>
  <c r="L413" i="1" s="1"/>
  <c r="M413" i="1" s="1"/>
  <c r="N413" i="1" s="1"/>
  <c r="K414" i="1"/>
  <c r="L414" i="1" s="1"/>
  <c r="M414" i="1" s="1"/>
  <c r="N414" i="1" s="1"/>
  <c r="K415" i="1"/>
  <c r="L415" i="1" s="1"/>
  <c r="M415" i="1" s="1"/>
  <c r="N415" i="1" s="1"/>
  <c r="K416" i="1"/>
  <c r="L416" i="1" s="1"/>
  <c r="M416" i="1" s="1"/>
  <c r="N416" i="1" s="1"/>
  <c r="K417" i="1"/>
  <c r="L417" i="1" s="1"/>
  <c r="M417" i="1" s="1"/>
  <c r="N417" i="1" s="1"/>
  <c r="K418" i="1"/>
  <c r="L418" i="1" s="1"/>
  <c r="M418" i="1" s="1"/>
  <c r="N418" i="1" s="1"/>
  <c r="K419" i="1"/>
  <c r="L419" i="1" s="1"/>
  <c r="M419" i="1" s="1"/>
  <c r="N419" i="1" s="1"/>
  <c r="K420" i="1"/>
  <c r="L420" i="1" s="1"/>
  <c r="M420" i="1" s="1"/>
  <c r="N420" i="1" s="1"/>
  <c r="K421" i="1"/>
  <c r="L421" i="1" s="1"/>
  <c r="M421" i="1" s="1"/>
  <c r="N421" i="1" s="1"/>
  <c r="K422" i="1"/>
  <c r="L422" i="1" s="1"/>
  <c r="M422" i="1" s="1"/>
  <c r="N422" i="1" s="1"/>
  <c r="K423" i="1"/>
  <c r="L423" i="1" s="1"/>
  <c r="M423" i="1" s="1"/>
  <c r="N423" i="1" s="1"/>
  <c r="K424" i="1"/>
  <c r="L424" i="1" s="1"/>
  <c r="M424" i="1" s="1"/>
  <c r="N424" i="1" s="1"/>
  <c r="K425" i="1"/>
  <c r="L425" i="1" s="1"/>
  <c r="M425" i="1" s="1"/>
  <c r="N425" i="1" s="1"/>
  <c r="K426" i="1"/>
  <c r="L426" i="1" s="1"/>
  <c r="M426" i="1" s="1"/>
  <c r="N426" i="1" s="1"/>
  <c r="K427" i="1"/>
  <c r="L427" i="1" s="1"/>
  <c r="M427" i="1" s="1"/>
  <c r="N427" i="1" s="1"/>
  <c r="K428" i="1"/>
  <c r="L428" i="1" s="1"/>
  <c r="M428" i="1" s="1"/>
  <c r="N428" i="1" s="1"/>
  <c r="K429" i="1"/>
  <c r="L429" i="1" s="1"/>
  <c r="M429" i="1" s="1"/>
  <c r="N429" i="1" s="1"/>
  <c r="K430" i="1"/>
  <c r="L430" i="1" s="1"/>
  <c r="M430" i="1" s="1"/>
  <c r="N430" i="1" s="1"/>
  <c r="K431" i="1"/>
  <c r="L431" i="1" s="1"/>
  <c r="M431" i="1" s="1"/>
  <c r="N431" i="1" s="1"/>
  <c r="K432" i="1"/>
  <c r="L432" i="1" s="1"/>
  <c r="M432" i="1" s="1"/>
  <c r="N432" i="1" s="1"/>
  <c r="K433" i="1"/>
  <c r="L433" i="1" s="1"/>
  <c r="M433" i="1" s="1"/>
  <c r="N433" i="1" s="1"/>
  <c r="K434" i="1"/>
  <c r="L434" i="1" s="1"/>
  <c r="M434" i="1" s="1"/>
  <c r="N434" i="1" s="1"/>
  <c r="K435" i="1"/>
  <c r="L435" i="1" s="1"/>
  <c r="M435" i="1" s="1"/>
  <c r="N435" i="1" s="1"/>
  <c r="K436" i="1"/>
  <c r="L436" i="1" s="1"/>
  <c r="M436" i="1" s="1"/>
  <c r="N436" i="1" s="1"/>
  <c r="K437" i="1"/>
  <c r="L437" i="1" s="1"/>
  <c r="M437" i="1" s="1"/>
  <c r="N437" i="1" s="1"/>
  <c r="K438" i="1"/>
  <c r="L438" i="1" s="1"/>
  <c r="M438" i="1" s="1"/>
  <c r="N438" i="1" s="1"/>
  <c r="K439" i="1"/>
  <c r="L439" i="1" s="1"/>
  <c r="M439" i="1" s="1"/>
  <c r="N439" i="1" s="1"/>
  <c r="K440" i="1"/>
  <c r="L440" i="1" s="1"/>
  <c r="M440" i="1" s="1"/>
  <c r="N440" i="1" s="1"/>
  <c r="K441" i="1"/>
  <c r="L441" i="1" s="1"/>
  <c r="M441" i="1" s="1"/>
  <c r="N441" i="1" s="1"/>
  <c r="K442" i="1"/>
  <c r="L442" i="1" s="1"/>
  <c r="M442" i="1" s="1"/>
  <c r="N442" i="1" s="1"/>
  <c r="K443" i="1"/>
  <c r="L443" i="1" s="1"/>
  <c r="M443" i="1" s="1"/>
  <c r="N443" i="1" s="1"/>
  <c r="K444" i="1"/>
  <c r="L444" i="1" s="1"/>
  <c r="M444" i="1" s="1"/>
  <c r="N444" i="1" s="1"/>
  <c r="K445" i="1"/>
  <c r="L445" i="1" s="1"/>
  <c r="M445" i="1" s="1"/>
  <c r="N445" i="1" s="1"/>
  <c r="K446" i="1"/>
  <c r="L446" i="1" s="1"/>
  <c r="M446" i="1" s="1"/>
  <c r="N446" i="1" s="1"/>
  <c r="K447" i="1"/>
  <c r="L447" i="1" s="1"/>
  <c r="M447" i="1" s="1"/>
  <c r="N447" i="1" s="1"/>
  <c r="K448" i="1"/>
  <c r="L448" i="1" s="1"/>
  <c r="M448" i="1" s="1"/>
  <c r="N448" i="1" s="1"/>
  <c r="K449" i="1"/>
  <c r="L449" i="1" s="1"/>
  <c r="M449" i="1" s="1"/>
  <c r="N449" i="1" s="1"/>
  <c r="K450" i="1"/>
  <c r="L450" i="1" s="1"/>
  <c r="M450" i="1" s="1"/>
  <c r="N450" i="1" s="1"/>
  <c r="K451" i="1"/>
  <c r="L451" i="1" s="1"/>
  <c r="M451" i="1" s="1"/>
  <c r="N451" i="1" s="1"/>
  <c r="K452" i="1"/>
  <c r="L452" i="1" s="1"/>
  <c r="M452" i="1" s="1"/>
  <c r="N452" i="1" s="1"/>
  <c r="K453" i="1"/>
  <c r="L453" i="1" s="1"/>
  <c r="M453" i="1" s="1"/>
  <c r="N453" i="1" s="1"/>
  <c r="K454" i="1"/>
  <c r="L454" i="1" s="1"/>
  <c r="M454" i="1" s="1"/>
  <c r="N454" i="1" s="1"/>
  <c r="K455" i="1"/>
  <c r="L455" i="1" s="1"/>
  <c r="M455" i="1" s="1"/>
  <c r="N455" i="1" s="1"/>
  <c r="K456" i="1"/>
  <c r="L456" i="1" s="1"/>
  <c r="M456" i="1" s="1"/>
  <c r="N456" i="1" s="1"/>
  <c r="K457" i="1"/>
  <c r="L457" i="1" s="1"/>
  <c r="M457" i="1" s="1"/>
  <c r="N457" i="1" s="1"/>
  <c r="K458" i="1"/>
  <c r="L458" i="1" s="1"/>
  <c r="M458" i="1" s="1"/>
  <c r="N458" i="1" s="1"/>
  <c r="K459" i="1"/>
  <c r="L459" i="1" s="1"/>
  <c r="M459" i="1" s="1"/>
  <c r="N459" i="1" s="1"/>
  <c r="K460" i="1"/>
  <c r="L460" i="1" s="1"/>
  <c r="M460" i="1" s="1"/>
  <c r="N460" i="1" s="1"/>
  <c r="K461" i="1"/>
  <c r="L461" i="1" s="1"/>
  <c r="M461" i="1" s="1"/>
  <c r="N461" i="1" s="1"/>
  <c r="K462" i="1"/>
  <c r="L462" i="1" s="1"/>
  <c r="M462" i="1" s="1"/>
  <c r="N462" i="1" s="1"/>
  <c r="K463" i="1"/>
  <c r="L463" i="1" s="1"/>
  <c r="M463" i="1" s="1"/>
  <c r="N463" i="1" s="1"/>
  <c r="K464" i="1"/>
  <c r="L464" i="1" s="1"/>
  <c r="M464" i="1" s="1"/>
  <c r="N464" i="1" s="1"/>
  <c r="K465" i="1"/>
  <c r="L465" i="1" s="1"/>
  <c r="M465" i="1" s="1"/>
  <c r="N465" i="1" s="1"/>
  <c r="K466" i="1"/>
  <c r="L466" i="1" s="1"/>
  <c r="M466" i="1" s="1"/>
  <c r="N466" i="1" s="1"/>
  <c r="K467" i="1"/>
  <c r="L467" i="1" s="1"/>
  <c r="M467" i="1" s="1"/>
  <c r="N467" i="1" s="1"/>
  <c r="K468" i="1"/>
  <c r="L468" i="1" s="1"/>
  <c r="M468" i="1" s="1"/>
  <c r="N468" i="1" s="1"/>
  <c r="K469" i="1"/>
  <c r="L469" i="1" s="1"/>
  <c r="M469" i="1" s="1"/>
  <c r="N469" i="1" s="1"/>
  <c r="K470" i="1"/>
  <c r="L470" i="1" s="1"/>
  <c r="M470" i="1" s="1"/>
  <c r="N470" i="1" s="1"/>
  <c r="K471" i="1"/>
  <c r="L471" i="1" s="1"/>
  <c r="M471" i="1" s="1"/>
  <c r="N471" i="1" s="1"/>
  <c r="K472" i="1"/>
  <c r="L472" i="1" s="1"/>
  <c r="M472" i="1" s="1"/>
  <c r="N472" i="1" s="1"/>
  <c r="K473" i="1"/>
  <c r="L473" i="1" s="1"/>
  <c r="M473" i="1" s="1"/>
  <c r="N473" i="1" s="1"/>
  <c r="K474" i="1"/>
  <c r="L474" i="1" s="1"/>
  <c r="M474" i="1" s="1"/>
  <c r="N474" i="1" s="1"/>
  <c r="K475" i="1"/>
  <c r="L475" i="1" s="1"/>
  <c r="M475" i="1" s="1"/>
  <c r="N475" i="1" s="1"/>
  <c r="M124" i="2" l="1"/>
  <c r="N124" i="2" s="1"/>
  <c r="M35" i="2"/>
  <c r="N35" i="2" s="1"/>
  <c r="M101" i="2"/>
  <c r="N101" i="2" s="1"/>
  <c r="M84" i="2"/>
  <c r="N84" i="2" s="1"/>
  <c r="M42" i="2"/>
  <c r="N42" i="2" s="1"/>
  <c r="M34" i="2"/>
  <c r="N34" i="2" s="1"/>
  <c r="M106" i="2"/>
  <c r="N106" i="2" s="1"/>
  <c r="M114" i="2"/>
  <c r="N114" i="2" s="1"/>
  <c r="M89" i="2"/>
  <c r="N89" i="2" s="1"/>
  <c r="M57" i="2"/>
  <c r="N57" i="2" s="1"/>
  <c r="M39" i="2"/>
  <c r="N39" i="2" s="1"/>
  <c r="M138" i="2"/>
  <c r="N138" i="2" s="1"/>
  <c r="M143" i="2"/>
  <c r="N143" i="2" s="1"/>
  <c r="M94" i="2"/>
  <c r="N94" i="2" s="1"/>
  <c r="M68" i="2"/>
  <c r="N68" i="2" s="1"/>
  <c r="M69" i="2"/>
  <c r="N69" i="2" s="1"/>
  <c r="M155" i="2"/>
  <c r="N155" i="2" s="1"/>
  <c r="M291" i="2"/>
  <c r="N291" i="2" s="1"/>
  <c r="M123" i="2"/>
  <c r="N123" i="2" s="1"/>
  <c r="M97" i="2"/>
  <c r="N97" i="2" s="1"/>
  <c r="M175" i="2"/>
  <c r="N175" i="2" s="1"/>
  <c r="M142" i="2"/>
  <c r="N142" i="2" s="1"/>
  <c r="M119" i="2"/>
  <c r="N119" i="2" s="1"/>
  <c r="M92" i="2"/>
  <c r="N92" i="2" s="1"/>
  <c r="M228" i="2"/>
  <c r="N228" i="2" s="1"/>
  <c r="M287" i="2"/>
  <c r="N287" i="2" s="1"/>
  <c r="M192" i="2"/>
  <c r="N192" i="2" s="1"/>
  <c r="M345" i="2"/>
  <c r="N345" i="2" s="1"/>
  <c r="M219" i="2"/>
  <c r="N219" i="2" s="1"/>
  <c r="M163" i="2"/>
  <c r="N163" i="2" s="1"/>
  <c r="M11" i="2"/>
  <c r="N11" i="2" s="1"/>
  <c r="M339" i="2"/>
  <c r="N339" i="2" s="1"/>
  <c r="M102" i="2"/>
  <c r="N102" i="2" s="1"/>
  <c r="M79" i="2"/>
  <c r="N79" i="2" s="1"/>
  <c r="M371" i="2"/>
  <c r="N371" i="2" s="1"/>
  <c r="M308" i="2"/>
  <c r="N308" i="2" s="1"/>
  <c r="M254" i="2"/>
  <c r="N254" i="2" s="1"/>
  <c r="M336" i="2"/>
  <c r="N336" i="2" s="1"/>
  <c r="M240" i="2"/>
  <c r="N240" i="2" s="1"/>
  <c r="M176" i="2"/>
  <c r="N176" i="2" s="1"/>
  <c r="M147" i="2"/>
  <c r="N147" i="2" s="1"/>
  <c r="M73" i="2"/>
  <c r="N73" i="2" s="1"/>
  <c r="M47" i="2"/>
  <c r="N47" i="2" s="1"/>
  <c r="M7" i="2"/>
  <c r="N7" i="2" s="1"/>
  <c r="M355" i="2"/>
  <c r="N355" i="2" s="1"/>
  <c r="M307" i="2"/>
  <c r="N307" i="2" s="1"/>
  <c r="M257" i="2"/>
  <c r="N257" i="2" s="1"/>
  <c r="M105" i="2"/>
  <c r="N105" i="2" s="1"/>
  <c r="M323" i="2"/>
  <c r="N323" i="2" s="1"/>
  <c r="M22" i="2"/>
  <c r="N22" i="2" s="1"/>
  <c r="M2" i="2"/>
  <c r="N2" i="2" s="1"/>
  <c r="M324" i="2"/>
  <c r="N324" i="2" s="1"/>
  <c r="M266" i="2"/>
  <c r="N266" i="2" s="1"/>
  <c r="M216" i="2"/>
  <c r="N216" i="2" s="1"/>
  <c r="M164" i="2"/>
  <c r="N164" i="2" s="1"/>
  <c r="M120" i="2"/>
  <c r="N120" i="2" s="1"/>
  <c r="M53" i="2"/>
  <c r="N53" i="2" s="1"/>
  <c r="M61" i="2"/>
  <c r="N61" i="2" s="1"/>
  <c r="M27" i="2"/>
  <c r="N27" i="2" s="1"/>
  <c r="M131" i="2"/>
  <c r="N131" i="2" s="1"/>
  <c r="M26" i="2"/>
  <c r="N26" i="2" s="1"/>
  <c r="M366" i="2"/>
  <c r="N366" i="2" s="1"/>
  <c r="M365" i="2"/>
  <c r="N365" i="2" s="1"/>
  <c r="M360" i="2"/>
  <c r="N360" i="2" s="1"/>
  <c r="M335" i="2"/>
  <c r="N335" i="2" s="1"/>
  <c r="M327" i="2"/>
  <c r="N327" i="2" s="1"/>
  <c r="M276" i="2"/>
  <c r="N276" i="2" s="1"/>
  <c r="M231" i="2"/>
  <c r="N231" i="2" s="1"/>
  <c r="M352" i="2"/>
  <c r="N352" i="2" s="1"/>
  <c r="M304" i="2"/>
  <c r="N304" i="2" s="1"/>
  <c r="M151" i="2"/>
  <c r="N151" i="2" s="1"/>
  <c r="M128" i="2"/>
  <c r="N128" i="2" s="1"/>
  <c r="M110" i="2"/>
  <c r="N110" i="2" s="1"/>
  <c r="M65" i="2"/>
  <c r="N65" i="2" s="1"/>
  <c r="M43" i="2"/>
  <c r="N43" i="2" s="1"/>
  <c r="M247" i="2"/>
  <c r="N247" i="2" s="1"/>
  <c r="M222" i="2"/>
  <c r="N222" i="2" s="1"/>
  <c r="M198" i="2"/>
  <c r="N198" i="2" s="1"/>
  <c r="M118" i="2"/>
  <c r="N118" i="2" s="1"/>
  <c r="M112" i="2"/>
  <c r="N112" i="2" s="1"/>
  <c r="M108" i="2"/>
  <c r="N108" i="2" s="1"/>
  <c r="M104" i="2"/>
  <c r="N104" i="2" s="1"/>
  <c r="M100" i="2"/>
  <c r="N100" i="2" s="1"/>
  <c r="M96" i="2"/>
  <c r="N96" i="2" s="1"/>
  <c r="M91" i="2"/>
  <c r="N91" i="2" s="1"/>
  <c r="M87" i="2"/>
  <c r="N87" i="2" s="1"/>
  <c r="M83" i="2"/>
  <c r="N83" i="2" s="1"/>
  <c r="M77" i="2"/>
  <c r="N77" i="2" s="1"/>
  <c r="M71" i="2"/>
  <c r="N71" i="2" s="1"/>
  <c r="M67" i="2"/>
  <c r="N67" i="2" s="1"/>
  <c r="M63" i="2"/>
  <c r="N63" i="2" s="1"/>
  <c r="M59" i="2"/>
  <c r="N59" i="2" s="1"/>
  <c r="M55" i="2"/>
  <c r="N55" i="2" s="1"/>
  <c r="M49" i="2"/>
  <c r="N49" i="2" s="1"/>
  <c r="M45" i="2"/>
  <c r="N45" i="2" s="1"/>
  <c r="M41" i="2"/>
  <c r="N41" i="2" s="1"/>
  <c r="M37" i="2"/>
  <c r="N37" i="2" s="1"/>
  <c r="M33" i="2"/>
  <c r="N33" i="2" s="1"/>
  <c r="M29" i="2"/>
  <c r="N29" i="2" s="1"/>
  <c r="M25" i="2"/>
  <c r="N25" i="2" s="1"/>
  <c r="M21" i="2"/>
  <c r="N21" i="2" s="1"/>
  <c r="M17" i="2"/>
  <c r="N17" i="2" s="1"/>
  <c r="M13" i="2"/>
  <c r="N13" i="2" s="1"/>
  <c r="M9" i="2"/>
  <c r="N9" i="2" s="1"/>
  <c r="M334" i="2"/>
  <c r="N334" i="2" s="1"/>
  <c r="M186" i="2"/>
  <c r="N186" i="2" s="1"/>
  <c r="M261" i="2"/>
  <c r="N261" i="2" s="1"/>
  <c r="M370" i="2"/>
  <c r="N370" i="2" s="1"/>
  <c r="M351" i="2"/>
  <c r="N351" i="2" s="1"/>
  <c r="M331" i="2"/>
  <c r="N331" i="2" s="1"/>
  <c r="M319" i="2"/>
  <c r="N319" i="2" s="1"/>
  <c r="M314" i="2"/>
  <c r="N314" i="2" s="1"/>
  <c r="M303" i="2"/>
  <c r="N303" i="2" s="1"/>
  <c r="M290" i="2"/>
  <c r="N290" i="2" s="1"/>
  <c r="M286" i="2"/>
  <c r="N286" i="2" s="1"/>
  <c r="M272" i="2"/>
  <c r="N272" i="2" s="1"/>
  <c r="M265" i="2"/>
  <c r="N265" i="2" s="1"/>
  <c r="M253" i="2"/>
  <c r="N253" i="2" s="1"/>
  <c r="M248" i="2"/>
  <c r="N248" i="2" s="1"/>
  <c r="M239" i="2"/>
  <c r="N239" i="2" s="1"/>
  <c r="M235" i="2"/>
  <c r="N235" i="2" s="1"/>
  <c r="M227" i="2"/>
  <c r="N227" i="2" s="1"/>
  <c r="M223" i="2"/>
  <c r="N223" i="2" s="1"/>
  <c r="M215" i="2"/>
  <c r="N215" i="2" s="1"/>
  <c r="M211" i="2"/>
  <c r="N211" i="2" s="1"/>
  <c r="M207" i="2"/>
  <c r="N207" i="2" s="1"/>
  <c r="M199" i="2"/>
  <c r="N199" i="2" s="1"/>
  <c r="M359" i="2"/>
  <c r="N359" i="2" s="1"/>
  <c r="M310" i="2"/>
  <c r="N310" i="2" s="1"/>
  <c r="M271" i="2"/>
  <c r="N271" i="2" s="1"/>
  <c r="M234" i="2"/>
  <c r="N234" i="2" s="1"/>
  <c r="M190" i="2"/>
  <c r="N190" i="2" s="1"/>
  <c r="M145" i="2"/>
  <c r="N145" i="2" s="1"/>
  <c r="M344" i="2"/>
  <c r="N344" i="2" s="1"/>
  <c r="M302" i="2"/>
  <c r="N302" i="2" s="1"/>
  <c r="M260" i="2"/>
  <c r="N260" i="2" s="1"/>
  <c r="M230" i="2"/>
  <c r="N230" i="2" s="1"/>
  <c r="M202" i="2"/>
  <c r="N202" i="2" s="1"/>
  <c r="M166" i="2"/>
  <c r="N166" i="2" s="1"/>
  <c r="M369" i="2"/>
  <c r="N369" i="2" s="1"/>
  <c r="M318" i="2"/>
  <c r="N318" i="2" s="1"/>
  <c r="M281" i="2"/>
  <c r="N281" i="2" s="1"/>
  <c r="M243" i="2"/>
  <c r="N243" i="2" s="1"/>
  <c r="M214" i="2"/>
  <c r="N214" i="2" s="1"/>
  <c r="M180" i="2"/>
  <c r="N180" i="2" s="1"/>
  <c r="M153" i="2"/>
  <c r="N153" i="2" s="1"/>
  <c r="M126" i="2"/>
  <c r="N126" i="2" s="1"/>
  <c r="M364" i="2"/>
  <c r="N364" i="2" s="1"/>
  <c r="M338" i="2"/>
  <c r="N338" i="2" s="1"/>
  <c r="M326" i="2"/>
  <c r="N326" i="2" s="1"/>
  <c r="M306" i="2"/>
  <c r="N306" i="2" s="1"/>
  <c r="M289" i="2"/>
  <c r="N289" i="2" s="1"/>
  <c r="M264" i="2"/>
  <c r="N264" i="2" s="1"/>
  <c r="M252" i="2"/>
  <c r="N252" i="2" s="1"/>
  <c r="M226" i="2"/>
  <c r="N226" i="2" s="1"/>
  <c r="M210" i="2"/>
  <c r="N210" i="2" s="1"/>
  <c r="M194" i="2"/>
  <c r="N194" i="2" s="1"/>
  <c r="M170" i="2"/>
  <c r="N170" i="2" s="1"/>
  <c r="M158" i="2"/>
  <c r="N158" i="2" s="1"/>
  <c r="M141" i="2"/>
  <c r="N141" i="2" s="1"/>
  <c r="M130" i="2"/>
  <c r="N130" i="2" s="1"/>
  <c r="M122" i="2"/>
  <c r="N122" i="2" s="1"/>
  <c r="M298" i="2"/>
  <c r="N298" i="2" s="1"/>
  <c r="M244" i="2"/>
  <c r="N244" i="2" s="1"/>
  <c r="M350" i="2"/>
  <c r="N350" i="2" s="1"/>
  <c r="M330" i="2"/>
  <c r="N330" i="2" s="1"/>
  <c r="M322" i="2"/>
  <c r="N322" i="2" s="1"/>
  <c r="M296" i="2"/>
  <c r="N296" i="2" s="1"/>
  <c r="M275" i="2"/>
  <c r="N275" i="2" s="1"/>
  <c r="M256" i="2"/>
  <c r="N256" i="2" s="1"/>
  <c r="M238" i="2"/>
  <c r="N238" i="2" s="1"/>
  <c r="M218" i="2"/>
  <c r="N218" i="2" s="1"/>
  <c r="M206" i="2"/>
  <c r="N206" i="2" s="1"/>
  <c r="M174" i="2"/>
  <c r="N174" i="2" s="1"/>
  <c r="M162" i="2"/>
  <c r="N162" i="2" s="1"/>
  <c r="M149" i="2"/>
  <c r="N149" i="2" s="1"/>
  <c r="M135" i="2"/>
  <c r="N135" i="2" s="1"/>
  <c r="M195" i="2"/>
  <c r="N195" i="2" s="1"/>
  <c r="M137" i="2"/>
  <c r="N137" i="2" s="1"/>
  <c r="M191" i="2"/>
  <c r="N191" i="2" s="1"/>
  <c r="M154" i="2"/>
  <c r="N154" i="2" s="1"/>
  <c r="M113" i="2"/>
  <c r="N113" i="2" s="1"/>
  <c r="M354" i="2"/>
  <c r="N354" i="2" s="1"/>
  <c r="M167" i="2"/>
  <c r="N167" i="2" s="1"/>
  <c r="M60" i="2"/>
  <c r="N60" i="2" s="1"/>
  <c r="M150" i="2"/>
  <c r="N150" i="2" s="1"/>
  <c r="M127" i="2"/>
  <c r="N127" i="2" s="1"/>
  <c r="M46" i="2"/>
  <c r="N46" i="2" s="1"/>
  <c r="M361" i="2"/>
  <c r="N361" i="2" s="1"/>
  <c r="M356" i="2"/>
  <c r="N356" i="2" s="1"/>
  <c r="M346" i="2"/>
  <c r="N346" i="2" s="1"/>
  <c r="M342" i="2"/>
  <c r="N342" i="2" s="1"/>
  <c r="M332" i="2"/>
  <c r="N332" i="2" s="1"/>
  <c r="M328" i="2"/>
  <c r="N328" i="2" s="1"/>
  <c r="M320" i="2"/>
  <c r="N320" i="2" s="1"/>
  <c r="M316" i="2"/>
  <c r="N316" i="2" s="1"/>
  <c r="M299" i="2"/>
  <c r="N299" i="2" s="1"/>
  <c r="M277" i="2"/>
  <c r="N277" i="2" s="1"/>
  <c r="M273" i="2"/>
  <c r="N273" i="2" s="1"/>
  <c r="M262" i="2"/>
  <c r="N262" i="2" s="1"/>
  <c r="M258" i="2"/>
  <c r="N258" i="2" s="1"/>
  <c r="M250" i="2"/>
  <c r="N250" i="2" s="1"/>
  <c r="M245" i="2"/>
  <c r="N245" i="2" s="1"/>
  <c r="M236" i="2"/>
  <c r="N236" i="2" s="1"/>
  <c r="M232" i="2"/>
  <c r="N232" i="2" s="1"/>
  <c r="M224" i="2"/>
  <c r="N224" i="2" s="1"/>
  <c r="M220" i="2"/>
  <c r="N220" i="2" s="1"/>
  <c r="M212" i="2"/>
  <c r="N212" i="2" s="1"/>
  <c r="M208" i="2"/>
  <c r="N208" i="2" s="1"/>
  <c r="M204" i="2"/>
  <c r="N204" i="2" s="1"/>
  <c r="M200" i="2"/>
  <c r="N200" i="2" s="1"/>
  <c r="M196" i="2"/>
  <c r="N196" i="2" s="1"/>
  <c r="M188" i="2"/>
  <c r="N188" i="2" s="1"/>
  <c r="M184" i="2"/>
  <c r="N184" i="2" s="1"/>
  <c r="M172" i="2"/>
  <c r="N172" i="2" s="1"/>
  <c r="M168" i="2"/>
  <c r="N168" i="2" s="1"/>
  <c r="M160" i="2"/>
  <c r="N160" i="2" s="1"/>
  <c r="M132" i="2"/>
  <c r="N132" i="2" s="1"/>
  <c r="M98" i="2"/>
  <c r="N98" i="2" s="1"/>
  <c r="M187" i="2"/>
  <c r="N187" i="2" s="1"/>
  <c r="M182" i="2"/>
  <c r="N182" i="2" s="1"/>
  <c r="M171" i="2"/>
  <c r="N171" i="2" s="1"/>
  <c r="M159" i="2"/>
  <c r="N159" i="2" s="1"/>
  <c r="M146" i="2"/>
  <c r="N146" i="2" s="1"/>
  <c r="M109" i="2"/>
  <c r="N109" i="2" s="1"/>
  <c r="M72" i="2"/>
  <c r="N72" i="2" s="1"/>
  <c r="M64" i="2"/>
  <c r="N64" i="2" s="1"/>
  <c r="M38" i="2"/>
  <c r="N38" i="2" s="1"/>
  <c r="M30" i="2"/>
  <c r="N30" i="2" s="1"/>
  <c r="M18" i="2"/>
  <c r="N18" i="2" s="1"/>
  <c r="M6" i="2"/>
  <c r="N6" i="2" s="1"/>
  <c r="M5" i="2"/>
  <c r="N5" i="2" s="1"/>
  <c r="M374" i="2"/>
  <c r="N374" i="2" s="1"/>
  <c r="M367" i="2"/>
  <c r="N367" i="2" s="1"/>
  <c r="M363" i="2"/>
  <c r="N363" i="2" s="1"/>
  <c r="M358" i="2"/>
  <c r="N358" i="2" s="1"/>
  <c r="M353" i="2"/>
  <c r="N353" i="2" s="1"/>
  <c r="M347" i="2"/>
  <c r="N347" i="2" s="1"/>
  <c r="M343" i="2"/>
  <c r="N343" i="2" s="1"/>
  <c r="M337" i="2"/>
  <c r="N337" i="2" s="1"/>
  <c r="M333" i="2"/>
  <c r="N333" i="2" s="1"/>
  <c r="M329" i="2"/>
  <c r="N329" i="2" s="1"/>
  <c r="M325" i="2"/>
  <c r="N325" i="2" s="1"/>
  <c r="M321" i="2"/>
  <c r="N321" i="2" s="1"/>
  <c r="M317" i="2"/>
  <c r="N317" i="2" s="1"/>
  <c r="M309" i="2"/>
  <c r="N309" i="2" s="1"/>
  <c r="M305" i="2"/>
  <c r="N305" i="2" s="1"/>
  <c r="M301" i="2"/>
  <c r="N301" i="2" s="1"/>
  <c r="M292" i="2"/>
  <c r="N292" i="2" s="1"/>
  <c r="M288" i="2"/>
  <c r="N288" i="2" s="1"/>
  <c r="M278" i="2"/>
  <c r="N278" i="2" s="1"/>
  <c r="M274" i="2"/>
  <c r="N274" i="2" s="1"/>
  <c r="M267" i="2"/>
  <c r="N267" i="2" s="1"/>
  <c r="M263" i="2"/>
  <c r="N263" i="2" s="1"/>
  <c r="M259" i="2"/>
  <c r="N259" i="2" s="1"/>
  <c r="M255" i="2"/>
  <c r="N255" i="2" s="1"/>
  <c r="M251" i="2"/>
  <c r="N251" i="2" s="1"/>
  <c r="M246" i="2"/>
  <c r="N246" i="2" s="1"/>
  <c r="M242" i="2"/>
  <c r="N242" i="2" s="1"/>
  <c r="M237" i="2"/>
  <c r="N237" i="2" s="1"/>
  <c r="M233" i="2"/>
  <c r="N233" i="2" s="1"/>
  <c r="M229" i="2"/>
  <c r="N229" i="2" s="1"/>
  <c r="M225" i="2"/>
  <c r="N225" i="2" s="1"/>
  <c r="M221" i="2"/>
  <c r="N221" i="2" s="1"/>
  <c r="M217" i="2"/>
  <c r="N217" i="2" s="1"/>
  <c r="M213" i="2"/>
  <c r="N213" i="2" s="1"/>
  <c r="M209" i="2"/>
  <c r="N209" i="2" s="1"/>
  <c r="M205" i="2"/>
  <c r="N205" i="2" s="1"/>
  <c r="M201" i="2"/>
  <c r="N201" i="2" s="1"/>
  <c r="M197" i="2"/>
  <c r="N197" i="2" s="1"/>
  <c r="M193" i="2"/>
  <c r="N193" i="2" s="1"/>
  <c r="M189" i="2"/>
  <c r="N189" i="2" s="1"/>
  <c r="M185" i="2"/>
  <c r="N185" i="2" s="1"/>
  <c r="M177" i="2"/>
  <c r="N177" i="2" s="1"/>
  <c r="M173" i="2"/>
  <c r="N173" i="2" s="1"/>
  <c r="M169" i="2"/>
  <c r="N169" i="2" s="1"/>
  <c r="M165" i="2"/>
  <c r="N165" i="2" s="1"/>
  <c r="M161" i="2"/>
  <c r="N161" i="2" s="1"/>
  <c r="M156" i="2"/>
  <c r="N156" i="2" s="1"/>
  <c r="M152" i="2"/>
  <c r="N152" i="2" s="1"/>
  <c r="M148" i="2"/>
  <c r="N148" i="2" s="1"/>
  <c r="M144" i="2"/>
  <c r="N144" i="2" s="1"/>
  <c r="M139" i="2"/>
  <c r="N139" i="2" s="1"/>
  <c r="M133" i="2"/>
  <c r="N133" i="2" s="1"/>
  <c r="M129" i="2"/>
  <c r="N129" i="2" s="1"/>
  <c r="M125" i="2"/>
  <c r="N125" i="2" s="1"/>
  <c r="M121" i="2"/>
  <c r="N121" i="2" s="1"/>
  <c r="M115" i="2"/>
  <c r="N115" i="2" s="1"/>
  <c r="M111" i="2"/>
  <c r="N111" i="2" s="1"/>
  <c r="M107" i="2"/>
  <c r="N107" i="2" s="1"/>
  <c r="M103" i="2"/>
  <c r="N103" i="2" s="1"/>
  <c r="M99" i="2"/>
  <c r="N99" i="2" s="1"/>
  <c r="M95" i="2"/>
  <c r="N95" i="2" s="1"/>
  <c r="M90" i="2"/>
  <c r="N90" i="2" s="1"/>
  <c r="M86" i="2"/>
  <c r="N86" i="2" s="1"/>
  <c r="M80" i="2"/>
  <c r="N80" i="2" s="1"/>
  <c r="M74" i="2"/>
  <c r="N74" i="2" s="1"/>
  <c r="M70" i="2"/>
  <c r="N70" i="2" s="1"/>
  <c r="M66" i="2"/>
  <c r="N66" i="2" s="1"/>
  <c r="M62" i="2"/>
  <c r="N62" i="2" s="1"/>
  <c r="M58" i="2"/>
  <c r="N58" i="2" s="1"/>
  <c r="M54" i="2"/>
  <c r="N54" i="2" s="1"/>
  <c r="M48" i="2"/>
  <c r="N48" i="2" s="1"/>
  <c r="M44" i="2"/>
  <c r="N44" i="2" s="1"/>
  <c r="M40" i="2"/>
  <c r="N40" i="2" s="1"/>
  <c r="M36" i="2"/>
  <c r="N36" i="2" s="1"/>
  <c r="M32" i="2"/>
  <c r="N32" i="2" s="1"/>
  <c r="M28" i="2"/>
  <c r="N28" i="2" s="1"/>
  <c r="M24" i="2"/>
  <c r="N24" i="2" s="1"/>
  <c r="M20" i="2"/>
  <c r="N20" i="2" s="1"/>
  <c r="M16" i="2"/>
  <c r="N16" i="2" s="1"/>
  <c r="M12" i="2"/>
  <c r="N12" i="2" s="1"/>
  <c r="M8" i="2"/>
  <c r="N8" i="2" s="1"/>
  <c r="M4" i="2"/>
  <c r="N4" i="2" s="1"/>
  <c r="M88" i="2"/>
  <c r="N88" i="2" s="1"/>
  <c r="M41" i="1"/>
  <c r="N41" i="1" s="1"/>
  <c r="M32" i="1"/>
  <c r="N32" i="1" s="1"/>
  <c r="M23" i="1"/>
  <c r="N23" i="1" s="1"/>
  <c r="M48" i="1"/>
  <c r="N48" i="1" s="1"/>
  <c r="M40" i="1"/>
  <c r="N40" i="1" s="1"/>
  <c r="M31" i="1"/>
  <c r="N31" i="1" s="1"/>
  <c r="M9" i="1"/>
  <c r="N9" i="1" s="1"/>
  <c r="M27" i="1"/>
  <c r="N27" i="1" s="1"/>
  <c r="M17" i="1"/>
  <c r="N17" i="1" s="1"/>
  <c r="M8" i="1"/>
  <c r="N8" i="1" s="1"/>
  <c r="M43" i="1"/>
  <c r="N43" i="1" s="1"/>
  <c r="M35" i="1"/>
  <c r="N35" i="1" s="1"/>
  <c r="M25" i="1"/>
  <c r="N25" i="1" s="1"/>
  <c r="M16" i="1"/>
  <c r="N16" i="1" s="1"/>
  <c r="M7" i="1"/>
  <c r="N7" i="1" s="1"/>
  <c r="M33" i="1"/>
  <c r="N33" i="1" s="1"/>
  <c r="M24" i="1"/>
  <c r="N24" i="1" s="1"/>
  <c r="M15" i="1"/>
  <c r="N15" i="1" s="1"/>
  <c r="M2" i="1"/>
  <c r="N2" i="1" s="1"/>
  <c r="B1" i="3"/>
  <c r="B79" i="3" l="1"/>
  <c r="C79" i="3" s="1"/>
  <c r="B85" i="3"/>
  <c r="C85" i="3" s="1"/>
  <c r="B86" i="3"/>
  <c r="C86" i="3" s="1"/>
  <c r="B88" i="3"/>
  <c r="C88" i="3" s="1"/>
  <c r="B87" i="3"/>
  <c r="C87" i="3" s="1"/>
  <c r="B5" i="3"/>
  <c r="C5" i="3" s="1"/>
  <c r="B9" i="3"/>
  <c r="C9" i="3" s="1"/>
  <c r="B15" i="3"/>
  <c r="C15" i="3" s="1"/>
  <c r="B17" i="3"/>
  <c r="C17" i="3" s="1"/>
  <c r="B21" i="3"/>
  <c r="C21" i="3" s="1"/>
  <c r="B25" i="3"/>
  <c r="C25" i="3" s="1"/>
  <c r="B29" i="3"/>
  <c r="C29" i="3" s="1"/>
  <c r="B35" i="3"/>
  <c r="C35" i="3" s="1"/>
  <c r="B39" i="3"/>
  <c r="C39" i="3" s="1"/>
  <c r="B43" i="3"/>
  <c r="C43" i="3" s="1"/>
  <c r="B49" i="3"/>
  <c r="C49" i="3" s="1"/>
  <c r="B53" i="3"/>
  <c r="C53" i="3" s="1"/>
  <c r="B59" i="3"/>
  <c r="C59" i="3" s="1"/>
  <c r="B63" i="3"/>
  <c r="C63" i="3" s="1"/>
  <c r="B65" i="3"/>
  <c r="C65" i="3" s="1"/>
  <c r="B67" i="3"/>
  <c r="C67" i="3" s="1"/>
  <c r="B69" i="3"/>
  <c r="C69" i="3" s="1"/>
  <c r="B73" i="3"/>
  <c r="C73" i="3" s="1"/>
  <c r="B75" i="3"/>
  <c r="C75" i="3" s="1"/>
  <c r="B77" i="3"/>
  <c r="C77" i="3" s="1"/>
  <c r="B81" i="3"/>
  <c r="C81" i="3" s="1"/>
  <c r="B83" i="3"/>
  <c r="C83" i="3" s="1"/>
  <c r="B3" i="3"/>
  <c r="C3" i="3" s="1"/>
  <c r="B7" i="3"/>
  <c r="C7" i="3" s="1"/>
  <c r="B11" i="3"/>
  <c r="C11" i="3" s="1"/>
  <c r="B19" i="3"/>
  <c r="C19" i="3" s="1"/>
  <c r="B23" i="3"/>
  <c r="C23" i="3" s="1"/>
  <c r="B27" i="3"/>
  <c r="C27" i="3" s="1"/>
  <c r="B31" i="3"/>
  <c r="C31" i="3" s="1"/>
  <c r="B37" i="3"/>
  <c r="C37" i="3" s="1"/>
  <c r="B41" i="3"/>
  <c r="C41" i="3" s="1"/>
  <c r="B45" i="3"/>
  <c r="C45" i="3" s="1"/>
  <c r="B47" i="3"/>
  <c r="C47" i="3" s="1"/>
  <c r="B51" i="3"/>
  <c r="C51" i="3" s="1"/>
  <c r="B57" i="3"/>
  <c r="C57" i="3" s="1"/>
  <c r="B61" i="3"/>
  <c r="C61" i="3" s="1"/>
  <c r="B71" i="3"/>
  <c r="C71" i="3" s="1"/>
  <c r="B2" i="3"/>
  <c r="B4" i="3"/>
  <c r="C4" i="3" s="1"/>
  <c r="B6" i="3"/>
  <c r="C6" i="3" s="1"/>
  <c r="B8" i="3"/>
  <c r="C8" i="3" s="1"/>
  <c r="B10" i="3"/>
  <c r="C10" i="3" s="1"/>
  <c r="B12" i="3"/>
  <c r="C12" i="3" s="1"/>
  <c r="B14" i="3"/>
  <c r="C14" i="3" s="1"/>
  <c r="B16" i="3"/>
  <c r="C16" i="3" s="1"/>
  <c r="B18" i="3"/>
  <c r="C18" i="3" s="1"/>
  <c r="B20" i="3"/>
  <c r="C20" i="3" s="1"/>
  <c r="B22" i="3"/>
  <c r="C22" i="3" s="1"/>
  <c r="B24" i="3"/>
  <c r="C24" i="3" s="1"/>
  <c r="B26" i="3"/>
  <c r="C26" i="3" s="1"/>
  <c r="B28" i="3"/>
  <c r="C28" i="3" s="1"/>
  <c r="B30" i="3"/>
  <c r="C30" i="3" s="1"/>
  <c r="B32" i="3"/>
  <c r="C32" i="3" s="1"/>
  <c r="B34" i="3"/>
  <c r="C34" i="3" s="1"/>
  <c r="B36" i="3"/>
  <c r="C36" i="3" s="1"/>
  <c r="B38" i="3"/>
  <c r="C38" i="3" s="1"/>
  <c r="B40" i="3"/>
  <c r="C40" i="3" s="1"/>
  <c r="B42" i="3"/>
  <c r="C42" i="3" s="1"/>
  <c r="B44" i="3"/>
  <c r="C44" i="3" s="1"/>
  <c r="B46" i="3"/>
  <c r="C46" i="3" s="1"/>
  <c r="B48" i="3"/>
  <c r="C48" i="3" s="1"/>
  <c r="B50" i="3"/>
  <c r="C50" i="3" s="1"/>
  <c r="B52" i="3"/>
  <c r="C52" i="3" s="1"/>
  <c r="B54" i="3"/>
  <c r="C54" i="3" s="1"/>
  <c r="B56" i="3"/>
  <c r="C56" i="3" s="1"/>
  <c r="B58" i="3"/>
  <c r="C58" i="3" s="1"/>
  <c r="B60" i="3"/>
  <c r="C60" i="3" s="1"/>
  <c r="B62" i="3"/>
  <c r="C62" i="3" s="1"/>
  <c r="B64" i="3"/>
  <c r="C64" i="3" s="1"/>
  <c r="B66" i="3"/>
  <c r="C66" i="3" s="1"/>
  <c r="B68" i="3"/>
  <c r="C68" i="3" s="1"/>
  <c r="B70" i="3"/>
  <c r="C70" i="3" s="1"/>
  <c r="B72" i="3"/>
  <c r="C72" i="3" s="1"/>
  <c r="B74" i="3"/>
  <c r="C74" i="3" s="1"/>
  <c r="B76" i="3"/>
  <c r="C76" i="3" s="1"/>
  <c r="B78" i="3"/>
  <c r="C78" i="3" s="1"/>
  <c r="B80" i="3"/>
  <c r="C80" i="3" s="1"/>
  <c r="B82" i="3"/>
  <c r="C82" i="3" s="1"/>
  <c r="B84" i="3"/>
  <c r="C84" i="3" s="1"/>
  <c r="B13" i="3"/>
  <c r="C13" i="3" s="1"/>
  <c r="B33" i="3"/>
  <c r="C33" i="3" s="1"/>
  <c r="B55" i="3"/>
  <c r="C55" i="3" s="1"/>
  <c r="C2" i="3" l="1"/>
</calcChain>
</file>

<file path=xl/sharedStrings.xml><?xml version="1.0" encoding="utf-8"?>
<sst xmlns="http://schemas.openxmlformats.org/spreadsheetml/2006/main" count="5200" uniqueCount="1422">
  <si>
    <t>Tid</t>
  </si>
  <si>
    <t>Person</t>
  </si>
  <si>
    <t>Var</t>
  </si>
  <si>
    <t>När</t>
  </si>
  <si>
    <t>Noterning</t>
  </si>
  <si>
    <t>Uppdaterat</t>
  </si>
  <si>
    <t>Distans</t>
  </si>
  <si>
    <t>14.19</t>
  </si>
  <si>
    <t>Johan Olsson-89</t>
  </si>
  <si>
    <t>Norrtälje</t>
  </si>
  <si>
    <t>klubbrekord M</t>
  </si>
  <si>
    <t>14.79</t>
  </si>
  <si>
    <t>Ulf Johnson-77</t>
  </si>
  <si>
    <t>klubbrekord M40</t>
  </si>
  <si>
    <t>28.26</t>
  </si>
  <si>
    <t>30.45</t>
  </si>
  <si>
    <t>52.55</t>
  </si>
  <si>
    <t>Martin Hammar-95</t>
  </si>
  <si>
    <t>klubbrekord M/M22</t>
  </si>
  <si>
    <t>61.78</t>
  </si>
  <si>
    <t>Daniel Fransson-79</t>
  </si>
  <si>
    <t>klubbrekord M35</t>
  </si>
  <si>
    <t>63.95</t>
  </si>
  <si>
    <t>2.17.14</t>
  </si>
  <si>
    <t>Ludvig Johansson-08</t>
  </si>
  <si>
    <t>klubbrekord P11</t>
  </si>
  <si>
    <t>2.23.25</t>
  </si>
  <si>
    <t>2.32.85</t>
  </si>
  <si>
    <t>Oskar Johansson-10</t>
  </si>
  <si>
    <t>2.20.68</t>
  </si>
  <si>
    <t>Joel Wahlqvist-00</t>
  </si>
  <si>
    <t>klubbrekord M/P17</t>
  </si>
  <si>
    <t>2.21.97</t>
  </si>
  <si>
    <t>Leksand</t>
  </si>
  <si>
    <t>klubbrekord M/M40</t>
  </si>
  <si>
    <t>2.33.73</t>
  </si>
  <si>
    <t>Björn Johansson-76</t>
  </si>
  <si>
    <t>Märsta</t>
  </si>
  <si>
    <t>3.03.59</t>
  </si>
  <si>
    <t>3.26.80</t>
  </si>
  <si>
    <t>Gustav Lindberg-08</t>
  </si>
  <si>
    <t>2.46.24</t>
  </si>
  <si>
    <t>3.02.84</t>
  </si>
  <si>
    <t>Erik Hellqvist-89</t>
  </si>
  <si>
    <t>3.07.40</t>
  </si>
  <si>
    <t>Erik Johansson-74</t>
  </si>
  <si>
    <t>3.08.31</t>
  </si>
  <si>
    <t>ulf Johnson-77</t>
  </si>
  <si>
    <t>3.09.32</t>
  </si>
  <si>
    <t>Michael Niklasson-69</t>
  </si>
  <si>
    <t>klubbrekord M45</t>
  </si>
  <si>
    <t>3.13.31</t>
  </si>
  <si>
    <t>Jörgen Lindh-69</t>
  </si>
  <si>
    <t>3.20.40</t>
  </si>
  <si>
    <t>3.21.40</t>
  </si>
  <si>
    <t>Mikael Tennare-61</t>
  </si>
  <si>
    <t>klubbrekord M55</t>
  </si>
  <si>
    <t>4.23.96</t>
  </si>
  <si>
    <t>Emil Ohlsson-95</t>
  </si>
  <si>
    <t>4.53.22</t>
  </si>
  <si>
    <t>4.55.07</t>
  </si>
  <si>
    <t>5.00.14</t>
  </si>
  <si>
    <t>5.05.38</t>
  </si>
  <si>
    <t>5.16.24</t>
  </si>
  <si>
    <t>5.23.46</t>
  </si>
  <si>
    <t>10.29.22</t>
  </si>
  <si>
    <t>Tomas Jennerstål-74</t>
  </si>
  <si>
    <t>10.40.34</t>
  </si>
  <si>
    <t>10.42.08</t>
  </si>
  <si>
    <t>10.43.07</t>
  </si>
  <si>
    <t>Bollnäs</t>
  </si>
  <si>
    <t>11.09.11</t>
  </si>
  <si>
    <t>11.11.11</t>
  </si>
  <si>
    <t>Jerker Rosander-74</t>
  </si>
  <si>
    <t>11.15.23</t>
  </si>
  <si>
    <t>11.54.39</t>
  </si>
  <si>
    <t>13.33.74</t>
  </si>
  <si>
    <t>Rafael Pereira-73</t>
  </si>
  <si>
    <t>18.40.27</t>
  </si>
  <si>
    <t>klubbrekord M/M45</t>
  </si>
  <si>
    <t>20.23.01</t>
  </si>
  <si>
    <t>34.03</t>
  </si>
  <si>
    <t>Fritjof Fagerlund-74</t>
  </si>
  <si>
    <t>Uppsala</t>
  </si>
  <si>
    <t>35.53</t>
  </si>
  <si>
    <t>Björklinge</t>
  </si>
  <si>
    <t>Ej kontrollmätt bana</t>
  </si>
  <si>
    <t>37.24</t>
  </si>
  <si>
    <t>Daniel Steinbock-96</t>
  </si>
  <si>
    <t>Hässelby</t>
  </si>
  <si>
    <t>Spang inte för klubben</t>
  </si>
  <si>
    <t>38.16</t>
  </si>
  <si>
    <t>39.35</t>
  </si>
  <si>
    <t>Torshälla</t>
  </si>
  <si>
    <t>40.14</t>
  </si>
  <si>
    <t>40.22</t>
  </si>
  <si>
    <t>Liutauras Bilevicius-75</t>
  </si>
  <si>
    <t>Åkersberga</t>
  </si>
  <si>
    <t>42.37</t>
  </si>
  <si>
    <t>Mattias Jällrud-93</t>
  </si>
  <si>
    <t>42.42</t>
  </si>
  <si>
    <t>Rånäs</t>
  </si>
  <si>
    <t>43.39</t>
  </si>
  <si>
    <t>43.54</t>
  </si>
  <si>
    <t>Torbjörn Folkesson-63</t>
  </si>
  <si>
    <t>51.09</t>
  </si>
  <si>
    <t>60.09</t>
  </si>
  <si>
    <t>Marcus Andersson-91</t>
  </si>
  <si>
    <t>Stockholm</t>
  </si>
  <si>
    <t>Wien, AUT</t>
  </si>
  <si>
    <t>Sälen-Mora</t>
  </si>
  <si>
    <t>Danny Stacey-73</t>
  </si>
  <si>
    <t>Halvmarathon</t>
  </si>
  <si>
    <t>Marathon</t>
  </si>
  <si>
    <t>klubbrekord M/M40 passertid marathon</t>
  </si>
  <si>
    <t>Tävling</t>
  </si>
  <si>
    <t>14.05</t>
  </si>
  <si>
    <t>Emir Zametica-09</t>
  </si>
  <si>
    <t>Löparserien prova på bana</t>
  </si>
  <si>
    <t>Klubbrekord P9, Gemensam start med flickor</t>
  </si>
  <si>
    <t>117.91</t>
  </si>
  <si>
    <t>löparserien prova på bana</t>
  </si>
  <si>
    <t>klubbrekord P9, Gemensam start med flickor</t>
  </si>
  <si>
    <t>13.84</t>
  </si>
  <si>
    <t>Klubbrekord M (vind -1.2) Gemensam start med kvinnor</t>
  </si>
  <si>
    <t>22.88</t>
  </si>
  <si>
    <t>Klubbrekord P9, Gemensam start med flickor Vind +1.0</t>
  </si>
  <si>
    <t>28.61</t>
  </si>
  <si>
    <t>(vind -2,6) Gemensam start med kvinnor</t>
  </si>
  <si>
    <t>54.88</t>
  </si>
  <si>
    <t>Gemensam start med kvinnor</t>
  </si>
  <si>
    <t>61.10</t>
  </si>
  <si>
    <t>Axel Strömsöe-00</t>
  </si>
  <si>
    <t>Huddinge</t>
  </si>
  <si>
    <t>JSM/USM</t>
  </si>
  <si>
    <t>Klubbrekord P19 Passertid</t>
  </si>
  <si>
    <t>61.16</t>
  </si>
  <si>
    <t>Passertid 800 m</t>
  </si>
  <si>
    <t>61.55</t>
  </si>
  <si>
    <t>Axel Sveed-97</t>
  </si>
  <si>
    <t>70.52</t>
  </si>
  <si>
    <t>Roland Jansson-52</t>
  </si>
  <si>
    <t>Högby</t>
  </si>
  <si>
    <t>Veteran-SM Öland</t>
  </si>
  <si>
    <t>Klubbrekord M65</t>
  </si>
  <si>
    <t>70.86</t>
  </si>
  <si>
    <t>Arena-DM</t>
  </si>
  <si>
    <t>2.01.18</t>
  </si>
  <si>
    <t>Andrée Mohalland-82</t>
  </si>
  <si>
    <t>Klubbrekord M/M35</t>
  </si>
  <si>
    <t>2.01.68</t>
  </si>
  <si>
    <t>Sollentuna</t>
  </si>
  <si>
    <t>Folksam GP</t>
  </si>
  <si>
    <t>2.01.98</t>
  </si>
  <si>
    <t>Huddingespelen</t>
  </si>
  <si>
    <t>2.01.99</t>
  </si>
  <si>
    <t>Sayo</t>
  </si>
  <si>
    <t>2.02.18</t>
  </si>
  <si>
    <t>Karlstad</t>
  </si>
  <si>
    <t>2.03.92</t>
  </si>
  <si>
    <t>Täby</t>
  </si>
  <si>
    <t>Täby Open</t>
  </si>
  <si>
    <t>2.04.56</t>
  </si>
  <si>
    <t>Göteborg</t>
  </si>
  <si>
    <t>Stafett-SM M22</t>
  </si>
  <si>
    <t>Klubbrekord P19</t>
  </si>
  <si>
    <t>2.05.23</t>
  </si>
  <si>
    <t>2.06.70</t>
  </si>
  <si>
    <t>Klubbrekord M22</t>
  </si>
  <si>
    <t>2.06.75</t>
  </si>
  <si>
    <t>2.07.24</t>
  </si>
  <si>
    <t>Danderyd</t>
  </si>
  <si>
    <t>Danderyds ungdomsspel</t>
  </si>
  <si>
    <t>2.08.78</t>
  </si>
  <si>
    <t>2.08.84</t>
  </si>
  <si>
    <t>2.08.96</t>
  </si>
  <si>
    <t>2.09.47</t>
  </si>
  <si>
    <t>2.09.70</t>
  </si>
  <si>
    <t>2.09.79</t>
  </si>
  <si>
    <t>2.10.36</t>
  </si>
  <si>
    <t>2.10.50</t>
  </si>
  <si>
    <t>Ludvig Rasmussen-01</t>
  </si>
  <si>
    <t>Klubbrekord P17</t>
  </si>
  <si>
    <t>2.10.83</t>
  </si>
  <si>
    <t>2.13.54</t>
  </si>
  <si>
    <t>2.14.15</t>
  </si>
  <si>
    <t>2.26.04</t>
  </si>
  <si>
    <t>Klubbrekord M45 (Gemensam start med kvinnor)</t>
  </si>
  <si>
    <t>2.29.50</t>
  </si>
  <si>
    <t>2.38.77</t>
  </si>
  <si>
    <t>Klubbrekord M65 (Gemensam start med kvinnor)</t>
  </si>
  <si>
    <t>2.40.10</t>
  </si>
  <si>
    <t>Borås</t>
  </si>
  <si>
    <t>NMACS 2018 (VNM)</t>
  </si>
  <si>
    <t>2.40.87</t>
  </si>
  <si>
    <t>2.44.25</t>
  </si>
  <si>
    <t>Oscar Karell-91</t>
  </si>
  <si>
    <t>2.59.09</t>
  </si>
  <si>
    <t>Klubbrekord M55 (Gemensam start med kvinnor)</t>
  </si>
  <si>
    <t>4.22.00</t>
  </si>
  <si>
    <t>Stadion</t>
  </si>
  <si>
    <t>Sommarspelen</t>
  </si>
  <si>
    <t>4.26.0 m.tid</t>
  </si>
  <si>
    <t>5.32.94</t>
  </si>
  <si>
    <t>5.33.39</t>
  </si>
  <si>
    <t>5.38.25</t>
  </si>
  <si>
    <t>5.47.82</t>
  </si>
  <si>
    <t>oscar Karell-91</t>
  </si>
  <si>
    <t>Klubbrekord M</t>
  </si>
  <si>
    <t>10.02.46</t>
  </si>
  <si>
    <t>John Larsson-99</t>
  </si>
  <si>
    <t>Klubbrekord P19, gemensam start med kvinnor</t>
  </si>
  <si>
    <t>10.51.43</t>
  </si>
  <si>
    <t>11.14.95</t>
  </si>
  <si>
    <t>12.15.20</t>
  </si>
  <si>
    <t>12.16.75</t>
  </si>
  <si>
    <t>15.38.25</t>
  </si>
  <si>
    <t>18.46.47</t>
  </si>
  <si>
    <t>18.53.56</t>
  </si>
  <si>
    <t>19.02.41</t>
  </si>
  <si>
    <t>Enskede</t>
  </si>
  <si>
    <t>Bajen 5000 m</t>
  </si>
  <si>
    <t>19.04.39</t>
  </si>
  <si>
    <t>21.10.12</t>
  </si>
  <si>
    <t>21.29.78</t>
  </si>
  <si>
    <t>36.41.01</t>
  </si>
  <si>
    <t>Vallentuna</t>
  </si>
  <si>
    <t>Arenamilen</t>
  </si>
  <si>
    <t>Klubbrekord M/M40</t>
  </si>
  <si>
    <t>10.23.47</t>
  </si>
  <si>
    <t>3 000 H</t>
  </si>
  <si>
    <t>6.28.61</t>
  </si>
  <si>
    <t>Axel Strömsöe-00, Axel Sveed-97, Daniel Steinbock-96</t>
  </si>
  <si>
    <t>Stafett 3x800m</t>
  </si>
  <si>
    <t>33.13</t>
  </si>
  <si>
    <t>Barcelona</t>
  </si>
  <si>
    <t>Mitja Marató de Barcelona</t>
  </si>
  <si>
    <t>(Klubbrekord M/M40) Passertid</t>
  </si>
  <si>
    <t>33.23</t>
  </si>
  <si>
    <t>Slottsmilen</t>
  </si>
  <si>
    <t>33.40</t>
  </si>
  <si>
    <t>Blodomloppet</t>
  </si>
  <si>
    <t>34.05</t>
  </si>
  <si>
    <t>Malaga</t>
  </si>
  <si>
    <t>Zurich Maratón de Málaga 2018</t>
  </si>
  <si>
    <t>Passertid marathon Nettotid 34.08</t>
  </si>
  <si>
    <t>35.11</t>
  </si>
  <si>
    <t>Per Åsberg-68</t>
  </si>
  <si>
    <t>Örebro</t>
  </si>
  <si>
    <t>Å-Stadsloppet</t>
  </si>
  <si>
    <t>Klubbrekord M50</t>
  </si>
  <si>
    <t>35.17</t>
  </si>
  <si>
    <t>Bore cup</t>
  </si>
  <si>
    <t>35.31</t>
  </si>
  <si>
    <t>36.21</t>
  </si>
  <si>
    <t>37.57</t>
  </si>
  <si>
    <t>38.07</t>
  </si>
  <si>
    <t>Klubbrekord M35</t>
  </si>
  <si>
    <t>38.11</t>
  </si>
  <si>
    <t>Sala</t>
  </si>
  <si>
    <t>Bore Cupp Sala</t>
  </si>
  <si>
    <t>39.18</t>
  </si>
  <si>
    <t>39.45</t>
  </si>
  <si>
    <t>STHLM10 med SM-Milen</t>
  </si>
  <si>
    <t>39.54</t>
  </si>
  <si>
    <t>40.05</t>
  </si>
  <si>
    <t>Premiärmilen</t>
  </si>
  <si>
    <t>40.24</t>
  </si>
  <si>
    <t>40.35</t>
  </si>
  <si>
    <t>40.51</t>
  </si>
  <si>
    <t>Gustav von Heijne-92</t>
  </si>
  <si>
    <t>Hässelbyloppet</t>
  </si>
  <si>
    <t>Jonathan Engberg-90</t>
  </si>
  <si>
    <t>46.08</t>
  </si>
  <si>
    <t>47.31</t>
  </si>
  <si>
    <t>47.44</t>
  </si>
  <si>
    <t>Klubbrekord M55</t>
  </si>
  <si>
    <t>57.36</t>
  </si>
  <si>
    <t>Nicklas Pettersson-69</t>
  </si>
  <si>
    <t>59.21</t>
  </si>
  <si>
    <t>Höstrusket</t>
  </si>
  <si>
    <t>Midnattsloppet</t>
  </si>
  <si>
    <t>Passertid Marathon nettotid 1.12.26</t>
  </si>
  <si>
    <t>Stockholmsloppet</t>
  </si>
  <si>
    <t>Mariehamn</t>
  </si>
  <si>
    <t>Åland Marathon 21,1 km</t>
  </si>
  <si>
    <t>Erik Wikström-64</t>
  </si>
  <si>
    <t>Klubbrekord M45</t>
  </si>
  <si>
    <t>Klubbrekord M/M40 Nettotid (Brottotd 2.28.01)</t>
  </si>
  <si>
    <t>Rotterdam</t>
  </si>
  <si>
    <t>NN Marathon Rotterdam</t>
  </si>
  <si>
    <t>Stockholmmarathon</t>
  </si>
  <si>
    <t>Klubbrekord M45 Nettotid (Bruttotid 3.41.59)</t>
  </si>
  <si>
    <t>1.49.61</t>
  </si>
  <si>
    <t>David Hedrén-06</t>
  </si>
  <si>
    <t>Upplands Ungdoms-DM</t>
  </si>
  <si>
    <t>Klubbrekord P13</t>
  </si>
  <si>
    <t>62.31</t>
  </si>
  <si>
    <t>Julitävling 1</t>
  </si>
  <si>
    <t>72.90</t>
  </si>
  <si>
    <t>Veteran-SM</t>
  </si>
  <si>
    <t>75.35</t>
  </si>
  <si>
    <t>RM-bana</t>
  </si>
  <si>
    <t>2.02.65</t>
  </si>
  <si>
    <t>Sparbankspelen</t>
  </si>
  <si>
    <t>2.02.91</t>
  </si>
  <si>
    <t>Stafett-USM-JSM-SM-VSM</t>
  </si>
  <si>
    <t>Sträcktid på stafett, Klubbrekord P19</t>
  </si>
  <si>
    <t>2.06.61</t>
  </si>
  <si>
    <t>Jakob Rasmusson-03</t>
  </si>
  <si>
    <t>Sträcktid på stafett, Klubbrekord P17</t>
  </si>
  <si>
    <t>2.07.19</t>
  </si>
  <si>
    <t>Vallentunakvällen 2</t>
  </si>
  <si>
    <t>2.07.71</t>
  </si>
  <si>
    <t>2.08.11</t>
  </si>
  <si>
    <t>Gemensam med kvinnor</t>
  </si>
  <si>
    <t>2.16.49</t>
  </si>
  <si>
    <t>Sträcktid på stafett</t>
  </si>
  <si>
    <t>2.27.52</t>
  </si>
  <si>
    <t>Klubbrekord P13 (gemensamt med kvinnor)</t>
  </si>
  <si>
    <t>2.43.28</t>
  </si>
  <si>
    <t>Upplands Veteran-DM</t>
  </si>
  <si>
    <t>2.47.18</t>
  </si>
  <si>
    <t>Sätra</t>
  </si>
  <si>
    <t>Stockholms VDM</t>
  </si>
  <si>
    <t>2.48.71</t>
  </si>
  <si>
    <t>3.03.57</t>
  </si>
  <si>
    <t>4.16.7</t>
  </si>
  <si>
    <t>Sträcktid på stafett, Klubbrekord M</t>
  </si>
  <si>
    <t>4.17.79</t>
  </si>
  <si>
    <t>Studenternas Sommarspel</t>
  </si>
  <si>
    <t>4.23.76</t>
  </si>
  <si>
    <t>4.27.4</t>
  </si>
  <si>
    <t>4.32.5</t>
  </si>
  <si>
    <t>4.35.7</t>
  </si>
  <si>
    <t>5.42.46</t>
  </si>
  <si>
    <t>5.44.17</t>
  </si>
  <si>
    <t>5.45.73</t>
  </si>
  <si>
    <t>Uppsalaspelen</t>
  </si>
  <si>
    <t>09.01.55</t>
  </si>
  <si>
    <t>09.05.30</t>
  </si>
  <si>
    <t>09.06.08</t>
  </si>
  <si>
    <t>09.08.57</t>
  </si>
  <si>
    <t>09.39.67</t>
  </si>
  <si>
    <t>09.59.33</t>
  </si>
  <si>
    <t>60.59</t>
  </si>
  <si>
    <t>18.40.17</t>
  </si>
  <si>
    <t>20.18.26</t>
  </si>
  <si>
    <t>20.18.40</t>
  </si>
  <si>
    <t>20.38.85</t>
  </si>
  <si>
    <t>35.05.75</t>
  </si>
  <si>
    <t>Långlöparnas kväll</t>
  </si>
  <si>
    <t>35.39.33</t>
  </si>
  <si>
    <t>45.11.92</t>
  </si>
  <si>
    <t>10.32.05</t>
  </si>
  <si>
    <t>10.44.74</t>
  </si>
  <si>
    <t>6.26.01</t>
  </si>
  <si>
    <t>Jakob Rasmusson-03, Ludvig Rasmusson-01, Axel Strömsöe-00</t>
  </si>
  <si>
    <t>7.17.10</t>
  </si>
  <si>
    <t>17.52.33</t>
  </si>
  <si>
    <t>Emil Ohlsson-95, Daniel Steinbock-96, Jakob Rastmusson-03, Axel Strömsöe-00</t>
  </si>
  <si>
    <t>Stafett 4x1500m</t>
  </si>
  <si>
    <t>32.52</t>
  </si>
  <si>
    <t>Slotsmilen</t>
  </si>
  <si>
    <t>33.07</t>
  </si>
  <si>
    <t>STHLM 10 Med SM-milen</t>
  </si>
  <si>
    <t>33.12</t>
  </si>
  <si>
    <t>Viktor Hedlöf Kanje-86</t>
  </si>
  <si>
    <t>Varberg</t>
  </si>
  <si>
    <t>Varbergsloppet</t>
  </si>
  <si>
    <t>33.31</t>
  </si>
  <si>
    <t>34.08</t>
  </si>
  <si>
    <t>Västerås</t>
  </si>
  <si>
    <t>34.54</t>
  </si>
  <si>
    <t>Per Jemth-71</t>
  </si>
  <si>
    <t>37.14</t>
  </si>
  <si>
    <t>Rimbo</t>
  </si>
  <si>
    <t>Rimbohusmilen</t>
  </si>
  <si>
    <t>37.47</t>
  </si>
  <si>
    <t>Klubbrekord P19/M22</t>
  </si>
  <si>
    <t>40.25</t>
  </si>
  <si>
    <t>40.37</t>
  </si>
  <si>
    <t>Anders Hjertén-67</t>
  </si>
  <si>
    <t>41.09</t>
  </si>
  <si>
    <t>41.15</t>
  </si>
  <si>
    <t>Victor Karell-03</t>
  </si>
  <si>
    <t>42.24</t>
  </si>
  <si>
    <t>Patrik Eriksson-65</t>
  </si>
  <si>
    <t>42.52</t>
  </si>
  <si>
    <t>Passertid</t>
  </si>
  <si>
    <t>43.03</t>
  </si>
  <si>
    <t>Marc Sundberg-79</t>
  </si>
  <si>
    <t>47.14</t>
  </si>
  <si>
    <t>47.35</t>
  </si>
  <si>
    <t>48.01</t>
  </si>
  <si>
    <t>48.33</t>
  </si>
  <si>
    <t>Stefan Johansson-69</t>
  </si>
  <si>
    <t>51.47</t>
  </si>
  <si>
    <t>Björn Stavre-85</t>
  </si>
  <si>
    <t>58.17</t>
  </si>
  <si>
    <t>58.46</t>
  </si>
  <si>
    <t>Norrköping</t>
  </si>
  <si>
    <t>Atea Norrköpings Stadslopp</t>
  </si>
  <si>
    <t>61.46</t>
  </si>
  <si>
    <t>Ramboll Stockholm Halvmarathon</t>
  </si>
  <si>
    <t>Klubbrekord M50 Nettotid (Bruttotid 1.17.14)</t>
  </si>
  <si>
    <t>Alexander Åsberg-00</t>
  </si>
  <si>
    <t>Klubbrekord P19 Nettotid (Bruttotid 1.24.12)</t>
  </si>
  <si>
    <t>Fredrik Carpentsier-73</t>
  </si>
  <si>
    <t>Nettotid (Bruttotid 1.24.47)</t>
  </si>
  <si>
    <t>Berlin</t>
  </si>
  <si>
    <t>Berlin halvmarathon</t>
  </si>
  <si>
    <t>Klubbrekord M50 Nettotid (Bruttotid 1.27.24)</t>
  </si>
  <si>
    <t>Köpenhamn</t>
  </si>
  <si>
    <t>Copenhagen half marathon</t>
  </si>
  <si>
    <t>Nettotid (Bruttotid 1.28.06)</t>
  </si>
  <si>
    <t>Nettotid (Bruttotid 1.29.13)</t>
  </si>
  <si>
    <t>Nettotid (Bruttotid 1.31.42)</t>
  </si>
  <si>
    <t>Nettotid (Bruttotid 1.39.17)</t>
  </si>
  <si>
    <t>Kungsholmen runt</t>
  </si>
  <si>
    <t>Klubbrekord M55 Nettotid (Bruttotid 2.07.51)</t>
  </si>
  <si>
    <t>Nettotid (Bruttotid 2.12.28)</t>
  </si>
  <si>
    <t>Kalmar</t>
  </si>
  <si>
    <t xml:space="preserve">Kalmar Malkars 21 km </t>
  </si>
  <si>
    <t>Wien</t>
  </si>
  <si>
    <t>Vienna City Marathon</t>
  </si>
  <si>
    <t>Kubbrekord M/M45 Nettotid (Bruttotid 2.27.35)</t>
  </si>
  <si>
    <t>BMW Berlin-Marathon</t>
  </si>
  <si>
    <t>Klubbrekord M50 Nettotid (Bruttotid 3.26.32)</t>
  </si>
  <si>
    <t>Hamburg</t>
  </si>
  <si>
    <t>Haspa Marathon Hamburg</t>
  </si>
  <si>
    <t>Nettotid (Bruttotid 3.23.13)</t>
  </si>
  <si>
    <t>Stockholm Marathon</t>
  </si>
  <si>
    <t>Nettotid (Bruttotid 04.56.14)</t>
  </si>
  <si>
    <t>Elina Wickman-07</t>
  </si>
  <si>
    <t>klubbrekord F11</t>
  </si>
  <si>
    <t>13.80</t>
  </si>
  <si>
    <t>Fredrika Karlsson-86</t>
  </si>
  <si>
    <t>klubbrekord K</t>
  </si>
  <si>
    <t>15.68</t>
  </si>
  <si>
    <t>Emma Lundqvist-98</t>
  </si>
  <si>
    <t>klubbrekord F19</t>
  </si>
  <si>
    <t>15.93</t>
  </si>
  <si>
    <t>Marianne Smedmark-74</t>
  </si>
  <si>
    <t>klubbrekord K40</t>
  </si>
  <si>
    <t>27.93</t>
  </si>
  <si>
    <t>28.59</t>
  </si>
  <si>
    <t>31.13</t>
  </si>
  <si>
    <t>33.39</t>
  </si>
  <si>
    <t>Malin Besson-89</t>
  </si>
  <si>
    <t>33.54</t>
  </si>
  <si>
    <t>34.25</t>
  </si>
  <si>
    <t>Frida Säfström-71</t>
  </si>
  <si>
    <t>klubbrekord K45</t>
  </si>
  <si>
    <t>72.05</t>
  </si>
  <si>
    <t>klubbrekord K/K40</t>
  </si>
  <si>
    <t>72.58</t>
  </si>
  <si>
    <t>78.86</t>
  </si>
  <si>
    <t>2.21.08</t>
  </si>
  <si>
    <t>Gävle</t>
  </si>
  <si>
    <t>klubbrekord</t>
  </si>
  <si>
    <t>2.21.25</t>
  </si>
  <si>
    <t>2.21.68</t>
  </si>
  <si>
    <t>Frida Sjöberg-88</t>
  </si>
  <si>
    <t>2.22.35</t>
  </si>
  <si>
    <t>2.23.74</t>
  </si>
  <si>
    <t>2.24.07</t>
  </si>
  <si>
    <t>2.24.18</t>
  </si>
  <si>
    <t>3.49.74</t>
  </si>
  <si>
    <t>3.11.05</t>
  </si>
  <si>
    <t>3.23.52</t>
  </si>
  <si>
    <t>3.27.79</t>
  </si>
  <si>
    <t>Isabell Ahlström-81</t>
  </si>
  <si>
    <t>klubbrekord K35</t>
  </si>
  <si>
    <t>3.39.96</t>
  </si>
  <si>
    <t>3.56.36</t>
  </si>
  <si>
    <t>Helena Mägi-80</t>
  </si>
  <si>
    <t>3.59.47</t>
  </si>
  <si>
    <t>Jennie Sandberg-70</t>
  </si>
  <si>
    <t>4.54.43</t>
  </si>
  <si>
    <t>5.03.48</t>
  </si>
  <si>
    <t>5.15.51</t>
  </si>
  <si>
    <t>5.15.93</t>
  </si>
  <si>
    <t>5.16.86</t>
  </si>
  <si>
    <t>Anna Lindh-74</t>
  </si>
  <si>
    <t>5.17.20</t>
  </si>
  <si>
    <t>5.19.87</t>
  </si>
  <si>
    <t>5.42.21</t>
  </si>
  <si>
    <t>5.42.25</t>
  </si>
  <si>
    <t>6.10.78</t>
  </si>
  <si>
    <t>6.12.97</t>
  </si>
  <si>
    <t>5.36.19</t>
  </si>
  <si>
    <t>11.04.59</t>
  </si>
  <si>
    <t>11.06.29</t>
  </si>
  <si>
    <t>11.11.77</t>
  </si>
  <si>
    <t>11.32.22</t>
  </si>
  <si>
    <t>12.13.99</t>
  </si>
  <si>
    <t>12.42.13</t>
  </si>
  <si>
    <t>12.57.84</t>
  </si>
  <si>
    <t>Malin Mellberg-82</t>
  </si>
  <si>
    <t>13.02.93</t>
  </si>
  <si>
    <t>13.12.79</t>
  </si>
  <si>
    <t>13.28.95</t>
  </si>
  <si>
    <t>Susanne Wahlqvist-69</t>
  </si>
  <si>
    <t>18.48.63</t>
  </si>
  <si>
    <t>19.15.19</t>
  </si>
  <si>
    <t>Helena Saarela-80</t>
  </si>
  <si>
    <t>19.15.51</t>
  </si>
  <si>
    <t>19.27.64</t>
  </si>
  <si>
    <t>19.34.97</t>
  </si>
  <si>
    <t>19.36.66</t>
  </si>
  <si>
    <t>19.40.60</t>
  </si>
  <si>
    <t>39.29.42</t>
  </si>
  <si>
    <t>39.36.1m</t>
  </si>
  <si>
    <t>DM 3:a</t>
  </si>
  <si>
    <t>39.37.78</t>
  </si>
  <si>
    <t>Södertälje</t>
  </si>
  <si>
    <t>39.07</t>
  </si>
  <si>
    <t>39.21</t>
  </si>
  <si>
    <t>Matilda Häggström-88</t>
  </si>
  <si>
    <t>39.26</t>
  </si>
  <si>
    <t>Stora Skuggan</t>
  </si>
  <si>
    <t>40.07</t>
  </si>
  <si>
    <t>40.11</t>
  </si>
  <si>
    <t>Inga Kazlauskaite-77</t>
  </si>
  <si>
    <t>40.40</t>
  </si>
  <si>
    <t>31:a SM</t>
  </si>
  <si>
    <t>40.42</t>
  </si>
  <si>
    <t>40.59</t>
  </si>
  <si>
    <t>41.33</t>
  </si>
  <si>
    <t>41.48</t>
  </si>
  <si>
    <t>41.57</t>
  </si>
  <si>
    <t>42.57</t>
  </si>
  <si>
    <t>43.07</t>
  </si>
  <si>
    <t>43.52</t>
  </si>
  <si>
    <t>44.07</t>
  </si>
  <si>
    <t>44.47</t>
  </si>
  <si>
    <t>44.48</t>
  </si>
  <si>
    <t>jennie Sandberg-70</t>
  </si>
  <si>
    <t>46.24</t>
  </si>
  <si>
    <t>47.47</t>
  </si>
  <si>
    <t>51.15</t>
  </si>
  <si>
    <t>53.05</t>
  </si>
  <si>
    <t>Sara Nyström-96</t>
  </si>
  <si>
    <t>10 km Landsväg</t>
  </si>
  <si>
    <t>klubbrekord K/K45</t>
  </si>
  <si>
    <t>Mirza Zametica-75</t>
  </si>
  <si>
    <t>14.57</t>
  </si>
  <si>
    <t>Emelie Ahlström-13</t>
  </si>
  <si>
    <t>Klubbrekord F5 (gemensam start med pojkar)</t>
  </si>
  <si>
    <t>16.48</t>
  </si>
  <si>
    <t>Alma Zametica-11</t>
  </si>
  <si>
    <t>Klubbrekord F7 (gemensam start med pojkar)</t>
  </si>
  <si>
    <t>15.45</t>
  </si>
  <si>
    <t>Haylie Peirera Eriksson-10</t>
  </si>
  <si>
    <t>Klubbrekord F8 (gemensam start med pojkar) Vind -0.4</t>
  </si>
  <si>
    <t>19.54</t>
  </si>
  <si>
    <t>Klubbrekord F5 (gemensam start med pojkar) Vind -0.4</t>
  </si>
  <si>
    <t>23.45</t>
  </si>
  <si>
    <t>Klubbrekord F7 (gemensam start med pojkar) Vind -0.4</t>
  </si>
  <si>
    <t>15.22</t>
  </si>
  <si>
    <t>Klubbrekord K22 (gemensam start med män)</t>
  </si>
  <si>
    <t>16.08</t>
  </si>
  <si>
    <t>Amanda Jennerstål-88</t>
  </si>
  <si>
    <t>Gemensam start med män</t>
  </si>
  <si>
    <t>16.23</t>
  </si>
  <si>
    <t>24.33</t>
  </si>
  <si>
    <t>Klubbrekord F5 (gemensam start med pojkar) Vind +1.0</t>
  </si>
  <si>
    <t>32.42</t>
  </si>
  <si>
    <t>Klubbrekord K22 (Vind -3.5)</t>
  </si>
  <si>
    <t>34.28</t>
  </si>
  <si>
    <t>(Vind -3.5)</t>
  </si>
  <si>
    <t>67.85</t>
  </si>
  <si>
    <t>Isabelle Pauksens-95</t>
  </si>
  <si>
    <t>2.42.45</t>
  </si>
  <si>
    <t>Klubbrekord F8</t>
  </si>
  <si>
    <t>2.20.32</t>
  </si>
  <si>
    <t>Klubbrekord K</t>
  </si>
  <si>
    <t>2.20.47</t>
  </si>
  <si>
    <t>2.21.09</t>
  </si>
  <si>
    <t>2.21.28</t>
  </si>
  <si>
    <t>2.24.26</t>
  </si>
  <si>
    <t>Sollentuna GP</t>
  </si>
  <si>
    <t>2.29.69</t>
  </si>
  <si>
    <t>2.47.31</t>
  </si>
  <si>
    <t>Klubbrekord K40 (gemensam start med män)</t>
  </si>
  <si>
    <t>2.48.80</t>
  </si>
  <si>
    <t>Linnea Kroon-03</t>
  </si>
  <si>
    <t>Ungdoms-SM</t>
  </si>
  <si>
    <t>Klubbrekord F15</t>
  </si>
  <si>
    <t>2.59.25</t>
  </si>
  <si>
    <t>Klubbrekord K35 (gemnsam start med män)</t>
  </si>
  <si>
    <t>3.08.42</t>
  </si>
  <si>
    <t>Klubbrekord K22 (Gemensam start med män)</t>
  </si>
  <si>
    <t>5.09.3 m.tid</t>
  </si>
  <si>
    <t>5.22.7 m.tid</t>
  </si>
  <si>
    <t>Carola Eriksson-81</t>
  </si>
  <si>
    <t>6.07.80</t>
  </si>
  <si>
    <t>11.06.89</t>
  </si>
  <si>
    <t>11.21.10</t>
  </si>
  <si>
    <t>12.48.22</t>
  </si>
  <si>
    <t>19.04.20</t>
  </si>
  <si>
    <t>19.14.12</t>
  </si>
  <si>
    <t>19.24.68</t>
  </si>
  <si>
    <t>Klubbrekord K40</t>
  </si>
  <si>
    <t>19.58.44</t>
  </si>
  <si>
    <t>20.13.34</t>
  </si>
  <si>
    <t>38.36.48</t>
  </si>
  <si>
    <t>Carolina Wikström-93</t>
  </si>
  <si>
    <t>Eskilstuna</t>
  </si>
  <si>
    <t>Arena-SM</t>
  </si>
  <si>
    <t>39.46.3 m.tid</t>
  </si>
  <si>
    <t>Upplands-DM</t>
  </si>
  <si>
    <t>40.22.93</t>
  </si>
  <si>
    <t>44.35.79</t>
  </si>
  <si>
    <t>Klubbrekord K45</t>
  </si>
  <si>
    <t>36.50</t>
  </si>
  <si>
    <t>38.22</t>
  </si>
  <si>
    <t>Tjejmilen 10 km</t>
  </si>
  <si>
    <t>38.49</t>
  </si>
  <si>
    <t>39.28</t>
  </si>
  <si>
    <t>39.57</t>
  </si>
  <si>
    <t>40.16</t>
  </si>
  <si>
    <t>Sara Smith-93</t>
  </si>
  <si>
    <t>40.33</t>
  </si>
  <si>
    <t>Enebyberg</t>
  </si>
  <si>
    <t>Varvetmilen Danderyd</t>
  </si>
  <si>
    <t>40.39</t>
  </si>
  <si>
    <t>40.53</t>
  </si>
  <si>
    <t>Valentuna</t>
  </si>
  <si>
    <t>Nyårsloppet</t>
  </si>
  <si>
    <t>41.10</t>
  </si>
  <si>
    <t>Karin Hübinette-78</t>
  </si>
  <si>
    <t>41.11</t>
  </si>
  <si>
    <t>41.31</t>
  </si>
  <si>
    <t>Danderydsloppet</t>
  </si>
  <si>
    <t>41.44</t>
  </si>
  <si>
    <t>41.50</t>
  </si>
  <si>
    <t>42.01</t>
  </si>
  <si>
    <t>42.12</t>
  </si>
  <si>
    <t>42.19</t>
  </si>
  <si>
    <t>Södern Runt</t>
  </si>
  <si>
    <t>42.53</t>
  </si>
  <si>
    <t>44.21</t>
  </si>
  <si>
    <t>45.06</t>
  </si>
  <si>
    <t>45.21</t>
  </si>
  <si>
    <t>Kungsholmen</t>
  </si>
  <si>
    <t>kungsholmen runt</t>
  </si>
  <si>
    <t>Paserertid</t>
  </si>
  <si>
    <t>46.39</t>
  </si>
  <si>
    <t>46.50</t>
  </si>
  <si>
    <t>47.11</t>
  </si>
  <si>
    <t>53.09</t>
  </si>
  <si>
    <t>54.42</t>
  </si>
  <si>
    <t>midnattsloppet</t>
  </si>
  <si>
    <t>Copenhamn halv marathon</t>
  </si>
  <si>
    <t>Klubbrekord K Nettotid (Bruttotid 1.22.33</t>
  </si>
  <si>
    <t>Nettotid (Bruttotid 1.26.15)</t>
  </si>
  <si>
    <t>Rom (Italien)</t>
  </si>
  <si>
    <t>Roma Ostia Half Marathon</t>
  </si>
  <si>
    <t>Klubbrekord K35</t>
  </si>
  <si>
    <t>Djurgården</t>
  </si>
  <si>
    <t>Tjejmilen 21 km</t>
  </si>
  <si>
    <t>Valencia</t>
  </si>
  <si>
    <t>Valencia Marathon</t>
  </si>
  <si>
    <t>Klubbrekord K Nettotid ( Bruttotid 2.46.04)</t>
  </si>
  <si>
    <t>Nettotid ( Bruttotid 3.19.16)</t>
  </si>
  <si>
    <t>Klubbrekord K/K40 Nettotid (Bruttotid 3.29.11)</t>
  </si>
  <si>
    <t>Klubbrekord K45 Nettotid (Bruttotid 3.59.00)</t>
  </si>
  <si>
    <t>78.72</t>
  </si>
  <si>
    <t>Klubbrekord K45, mellantid 800 m</t>
  </si>
  <si>
    <t>2.44.98</t>
  </si>
  <si>
    <t>2.48.47</t>
  </si>
  <si>
    <t>2.56.94</t>
  </si>
  <si>
    <t>Maria Sundberg-79</t>
  </si>
  <si>
    <t>RM-Bana</t>
  </si>
  <si>
    <t>Gemensamt med män</t>
  </si>
  <si>
    <t>5.37.73</t>
  </si>
  <si>
    <t>12.05.54</t>
  </si>
  <si>
    <t>12.08.96</t>
  </si>
  <si>
    <t>12.46.62</t>
  </si>
  <si>
    <t>12.55.76</t>
  </si>
  <si>
    <t>Jenny Karlsson-75</t>
  </si>
  <si>
    <t>21.40.15</t>
  </si>
  <si>
    <t>22.13.04</t>
  </si>
  <si>
    <t>44.40.35</t>
  </si>
  <si>
    <t>44.51.98</t>
  </si>
  <si>
    <t>45.09.43</t>
  </si>
  <si>
    <t>45.50.31</t>
  </si>
  <si>
    <t>46.28.05</t>
  </si>
  <si>
    <t>36.03</t>
  </si>
  <si>
    <t>36.06</t>
  </si>
  <si>
    <t>36.39</t>
  </si>
  <si>
    <t>37.49</t>
  </si>
  <si>
    <t>New York</t>
  </si>
  <si>
    <t>NYCRUNS Ladies First 5K &amp; 10K</t>
  </si>
  <si>
    <t>38.34</t>
  </si>
  <si>
    <t>Österåker</t>
  </si>
  <si>
    <t>Österåkermilen</t>
  </si>
  <si>
    <t>38.40</t>
  </si>
  <si>
    <t>Enhörna</t>
  </si>
  <si>
    <t>Påsksmällen</t>
  </si>
  <si>
    <t>39.55</t>
  </si>
  <si>
    <t>Isabell Svensson-88</t>
  </si>
  <si>
    <t>Malmö</t>
  </si>
  <si>
    <t>39.56</t>
  </si>
  <si>
    <t>Malmöloppet</t>
  </si>
  <si>
    <t>Nettotid (Bruttotid 40.02)</t>
  </si>
  <si>
    <t>40.21</t>
  </si>
  <si>
    <t>41.03</t>
  </si>
  <si>
    <t>Söder Runt</t>
  </si>
  <si>
    <t>41.28</t>
  </si>
  <si>
    <t>41.59</t>
  </si>
  <si>
    <t>Anna-Karin Wikström-65</t>
  </si>
  <si>
    <t>Klubbrekord K50</t>
  </si>
  <si>
    <t>42.06</t>
  </si>
  <si>
    <t>Tjejmilen</t>
  </si>
  <si>
    <t>42.15</t>
  </si>
  <si>
    <t>42.31</t>
  </si>
  <si>
    <t>45.48</t>
  </si>
  <si>
    <t>46.06</t>
  </si>
  <si>
    <t>46.49</t>
  </si>
  <si>
    <t>47.04</t>
  </si>
  <si>
    <t>47.40</t>
  </si>
  <si>
    <t>47.58</t>
  </si>
  <si>
    <t>48.03</t>
  </si>
  <si>
    <t>Helene Vivenius-66</t>
  </si>
  <si>
    <t>Copenhagen Half Marathon</t>
  </si>
  <si>
    <t>Klubbrekord K Nettotid=Bruttotid</t>
  </si>
  <si>
    <t>Klubbrekord K Nettotid(Bruttotid t1.16.55)</t>
  </si>
  <si>
    <t>Göteborgsvarvet</t>
  </si>
  <si>
    <t>Nettotid (Bruttotid 1.27.05)</t>
  </si>
  <si>
    <t>Tällberg</t>
  </si>
  <si>
    <t>Tällberg Halvmarathon</t>
  </si>
  <si>
    <t>Klubbrekord K50 Nettotit (Bruttotid 1.30.48)</t>
  </si>
  <si>
    <t>Klubbrekord K40 Nettotid (Bruttotid 3.18.53)</t>
  </si>
  <si>
    <t>Nettotid (Bruttotid 3.43.43)</t>
  </si>
  <si>
    <t>Nettotid (Bruttotid 3.46.56)</t>
  </si>
  <si>
    <t>Född</t>
  </si>
  <si>
    <t>Klass</t>
  </si>
  <si>
    <t>09.98</t>
  </si>
  <si>
    <t xml:space="preserve"> Klubbrekord K Gemensam start med män</t>
  </si>
  <si>
    <t>60.18</t>
  </si>
  <si>
    <t>66.10</t>
  </si>
  <si>
    <t>34.51.7 man</t>
  </si>
  <si>
    <t>DM/VDM 10 000 m</t>
  </si>
  <si>
    <t>Klubbrekord M/M45</t>
  </si>
  <si>
    <t>39.08,2 man</t>
  </si>
  <si>
    <t>Manuell tid</t>
  </si>
  <si>
    <t>39.22,6 man</t>
  </si>
  <si>
    <t>42.52,0 man</t>
  </si>
  <si>
    <t>Klubbrekord M55 manuell tid</t>
  </si>
  <si>
    <t>35.22</t>
  </si>
  <si>
    <t>Å-Stadsoppet</t>
  </si>
  <si>
    <t>38.36</t>
  </si>
  <si>
    <t>39.49</t>
  </si>
  <si>
    <t>58.42</t>
  </si>
  <si>
    <t>Niclas Pettersson-69</t>
  </si>
  <si>
    <t>Höskrusket</t>
  </si>
  <si>
    <t>Medio Maratón</t>
  </si>
  <si>
    <t>Klubbrekord P19 Nettotid (Bruttotid 1.17.25)</t>
  </si>
  <si>
    <t>Nettotid (Bruttotid 1.18.19)</t>
  </si>
  <si>
    <t>Göteborg marathon &amp; halvmarathon</t>
  </si>
  <si>
    <t>Växjö</t>
  </si>
  <si>
    <t>Växjö Marathon</t>
  </si>
  <si>
    <t>41.00,3 man</t>
  </si>
  <si>
    <t>Manuell tidtagning Klubbrekord K50</t>
  </si>
  <si>
    <t>Manuell tidtagning</t>
  </si>
  <si>
    <t>34.41</t>
  </si>
  <si>
    <t>Hässelvyloppet</t>
  </si>
  <si>
    <t>35.00</t>
  </si>
  <si>
    <t>38.52</t>
  </si>
  <si>
    <t>40.19</t>
  </si>
  <si>
    <t>44.17</t>
  </si>
  <si>
    <t>Frankfurt</t>
  </si>
  <si>
    <t>Frankfurt Marathon</t>
  </si>
  <si>
    <t>Klubbrekord K andra halvan av Marathon</t>
  </si>
  <si>
    <t>Passertid på Marathon</t>
  </si>
  <si>
    <t>Göteborg Marathon &amp; halvmarathon</t>
  </si>
  <si>
    <t>Klubbrekord K Nettotid(Bruttotid 2.33.49)</t>
  </si>
  <si>
    <t>Hedda Edenfelt-06</t>
  </si>
  <si>
    <t>Roslagsmästerskap</t>
  </si>
  <si>
    <t>Språret 5000</t>
  </si>
  <si>
    <t>Klubbrekord K, Mixat lopp med män Passertid</t>
  </si>
  <si>
    <t>11.30.60</t>
  </si>
  <si>
    <t>11.48.59</t>
  </si>
  <si>
    <t>ALJ Open</t>
  </si>
  <si>
    <t>Paertid 5000 m</t>
  </si>
  <si>
    <t>12.31.36</t>
  </si>
  <si>
    <t>12.35.23</t>
  </si>
  <si>
    <t>15.42.19</t>
  </si>
  <si>
    <t>Aros Invitational 1</t>
  </si>
  <si>
    <t>Klubbrekord K, Mixat lopp med män</t>
  </si>
  <si>
    <t>15.59.44</t>
  </si>
  <si>
    <t>16.30,4</t>
  </si>
  <si>
    <t>Melantid 10 000 m mixat lopp med män</t>
  </si>
  <si>
    <t>19.43.99</t>
  </si>
  <si>
    <t>22.04.32</t>
  </si>
  <si>
    <t>Uppland DM/UDM/JDM/VDM</t>
  </si>
  <si>
    <t>Mixad med män</t>
  </si>
  <si>
    <t>32.46.94</t>
  </si>
  <si>
    <t>34.12.62</t>
  </si>
  <si>
    <t>Friidrotts-SM</t>
  </si>
  <si>
    <t>38.40.96</t>
  </si>
  <si>
    <t>Falun</t>
  </si>
  <si>
    <t>Falun sommarspel</t>
  </si>
  <si>
    <t>Mixat lop med män</t>
  </si>
  <si>
    <t>42.46.23</t>
  </si>
  <si>
    <t>Klubbrekord K40, Mixat lopp med män</t>
  </si>
  <si>
    <t>45.57.99</t>
  </si>
  <si>
    <t>46.11.37</t>
  </si>
  <si>
    <t>32.11</t>
  </si>
  <si>
    <t>Bore Cup</t>
  </si>
  <si>
    <t>Kort bana 9,4 km</t>
  </si>
  <si>
    <t>32.38</t>
  </si>
  <si>
    <t>Anderstorp</t>
  </si>
  <si>
    <t>SM 10 km Landsväg</t>
  </si>
  <si>
    <t>34.00</t>
  </si>
  <si>
    <t>eDreams Mitja Marató de Barcelona</t>
  </si>
  <si>
    <t>Klubbrekord K, Pasertid Halvmarathon Nettotid (Bruttotid 33.58)</t>
  </si>
  <si>
    <t>42.41</t>
  </si>
  <si>
    <t>EDreams Mitja Marató de Barcelona</t>
  </si>
  <si>
    <t>Pasertid Halvmarathon Nettotid (Bruttotid 42.00)</t>
  </si>
  <si>
    <t>42.44</t>
  </si>
  <si>
    <t>Anna-karin Wikström-65</t>
  </si>
  <si>
    <t>Pasertid Halvmarathon Nettotid (Bruttotid 42.02)</t>
  </si>
  <si>
    <t>45.18</t>
  </si>
  <si>
    <t>Slottsmilen Upplands-DM Landsväg</t>
  </si>
  <si>
    <t>47.24</t>
  </si>
  <si>
    <t>Ulrica Hägglund-76</t>
  </si>
  <si>
    <t>01.11.31</t>
  </si>
  <si>
    <t>Gdynia, POLAND</t>
  </si>
  <si>
    <t>World Athletics Half Marathon Championships</t>
  </si>
  <si>
    <t>01.11.44</t>
  </si>
  <si>
    <t>Klubbrekord K, Bruttotid (Nettotid 01.11.42)</t>
  </si>
  <si>
    <t>01.13.08</t>
  </si>
  <si>
    <t>Valencia Marathon Trinidad Alfonso EDP</t>
  </si>
  <si>
    <t>Passertid marathon</t>
  </si>
  <si>
    <t>01.29.25</t>
  </si>
  <si>
    <t>Klubbrekord K50, Bruttotid (Nettotid 01.28.43)</t>
  </si>
  <si>
    <t>01.30.09</t>
  </si>
  <si>
    <t>Bruttotid, (Nettotid 01.29.28)</t>
  </si>
  <si>
    <t>02.26.42</t>
  </si>
  <si>
    <t>02.33.59</t>
  </si>
  <si>
    <t>SM i Maraton 2020</t>
  </si>
  <si>
    <t>SM Guld, Varvbana Norra Djurgården</t>
  </si>
  <si>
    <t>10.82</t>
  </si>
  <si>
    <t>Klubbrekord P15</t>
  </si>
  <si>
    <t>14.53</t>
  </si>
  <si>
    <t>17.23</t>
  </si>
  <si>
    <t>41.12</t>
  </si>
  <si>
    <t>Svealandsmästerskapen</t>
  </si>
  <si>
    <t>41.38</t>
  </si>
  <si>
    <t>Resultattävling</t>
  </si>
  <si>
    <t>42.49</t>
  </si>
  <si>
    <t>Joakim Pihlstrand-Trulp-77</t>
  </si>
  <si>
    <t>Klubbrekord M40</t>
  </si>
  <si>
    <t>79.96</t>
  </si>
  <si>
    <t>2.09.95</t>
  </si>
  <si>
    <t>Huddingespelen &amp; UDM</t>
  </si>
  <si>
    <t>2.10.62</t>
  </si>
  <si>
    <t>2.15.51</t>
  </si>
  <si>
    <t>2.16.02</t>
  </si>
  <si>
    <t>2.17.07</t>
  </si>
  <si>
    <t>2.17.5m</t>
  </si>
  <si>
    <t>Veckans gren</t>
  </si>
  <si>
    <t>2.20.06</t>
  </si>
  <si>
    <t>2.24.79</t>
  </si>
  <si>
    <t>Tsinat Kesete-02</t>
  </si>
  <si>
    <t>2.37.14</t>
  </si>
  <si>
    <t>2.47.78</t>
  </si>
  <si>
    <t>Bärsärkaloppet</t>
  </si>
  <si>
    <t>4.38.05</t>
  </si>
  <si>
    <t>5.04.4m</t>
  </si>
  <si>
    <t>7.10.51</t>
  </si>
  <si>
    <t>9.09.19</t>
  </si>
  <si>
    <t>Kvällskampen 5</t>
  </si>
  <si>
    <t>9.31.82</t>
  </si>
  <si>
    <t>9.35.99</t>
  </si>
  <si>
    <t>11.01.86</t>
  </si>
  <si>
    <t>Staffan Sundberg-66</t>
  </si>
  <si>
    <t>12.14.03</t>
  </si>
  <si>
    <t>12.33.38</t>
  </si>
  <si>
    <t>12.47.74</t>
  </si>
  <si>
    <t>19.07.61</t>
  </si>
  <si>
    <t>19.40.16</t>
  </si>
  <si>
    <t>33.29.9m</t>
  </si>
  <si>
    <t>Upplands DM/VDM</t>
  </si>
  <si>
    <t>35.39.7m</t>
  </si>
  <si>
    <t>36.28.89</t>
  </si>
  <si>
    <t>37.04.81</t>
  </si>
  <si>
    <t>38.00.17</t>
  </si>
  <si>
    <t>Tommy Lindberg-69</t>
  </si>
  <si>
    <t>38.53.1m</t>
  </si>
  <si>
    <t>39.22.28</t>
  </si>
  <si>
    <t>42.36.00</t>
  </si>
  <si>
    <t>48.30.27</t>
  </si>
  <si>
    <t>Rasmus Möller Jess-98</t>
  </si>
  <si>
    <t>Jonas Kvick-64</t>
  </si>
  <si>
    <t>01.04.14</t>
  </si>
  <si>
    <t>Winter Run</t>
  </si>
  <si>
    <t>31.32</t>
  </si>
  <si>
    <t>32.37</t>
  </si>
  <si>
    <t>32.56</t>
  </si>
  <si>
    <t>33.03</t>
  </si>
  <si>
    <t>36.35</t>
  </si>
  <si>
    <t>36.51</t>
  </si>
  <si>
    <t>38.48</t>
  </si>
  <si>
    <t>39.17</t>
  </si>
  <si>
    <t>40.26</t>
  </si>
  <si>
    <t>43.49</t>
  </si>
  <si>
    <t>01.12.57</t>
  </si>
  <si>
    <t>Mantra Halvmaraton / Uppland DM</t>
  </si>
  <si>
    <t>01.14.45</t>
  </si>
  <si>
    <t>Mantra Marathon</t>
  </si>
  <si>
    <t>01.17.43</t>
  </si>
  <si>
    <t>01.26.11</t>
  </si>
  <si>
    <t>02.32.02</t>
  </si>
  <si>
    <t>Stockhlm</t>
  </si>
  <si>
    <t>Varvbana Norra djurgården</t>
  </si>
  <si>
    <t>02.37.51</t>
  </si>
  <si>
    <t>Sevilla</t>
  </si>
  <si>
    <t>Zurich Maraton de Sevilla</t>
  </si>
  <si>
    <t>Klubbrekord M22 Bruttotid(Nettotid 02.37.45)</t>
  </si>
  <si>
    <t>10.07</t>
  </si>
  <si>
    <t>Upplands DM</t>
  </si>
  <si>
    <t>12.71</t>
  </si>
  <si>
    <t>14.63</t>
  </si>
  <si>
    <t>37.39</t>
  </si>
  <si>
    <t>39.84</t>
  </si>
  <si>
    <t>Linköping</t>
  </si>
  <si>
    <t>JSM-USM15</t>
  </si>
  <si>
    <t>41.24</t>
  </si>
  <si>
    <t>56.93</t>
  </si>
  <si>
    <t>02.09,51</t>
  </si>
  <si>
    <t>02.11.90</t>
  </si>
  <si>
    <t>Edvin Linus-01</t>
  </si>
  <si>
    <t>02.12.16</t>
  </si>
  <si>
    <t>02.13.02</t>
  </si>
  <si>
    <t>02.13.97</t>
  </si>
  <si>
    <t>Danderydsspelen</t>
  </si>
  <si>
    <t>02.28.01</t>
  </si>
  <si>
    <t>02.29.47</t>
  </si>
  <si>
    <t>Albin Linus-03</t>
  </si>
  <si>
    <t>02.34.85</t>
  </si>
  <si>
    <t>03.08.97</t>
  </si>
  <si>
    <t>04.18.83</t>
  </si>
  <si>
    <t>04.27.08</t>
  </si>
  <si>
    <t>05.31.40</t>
  </si>
  <si>
    <t>05.48.78</t>
  </si>
  <si>
    <t>09.44.20</t>
  </si>
  <si>
    <t>10.03.44</t>
  </si>
  <si>
    <t>FK Studenternas KM</t>
  </si>
  <si>
    <t>Mellantid på 5000 m</t>
  </si>
  <si>
    <t>11.07.96</t>
  </si>
  <si>
    <t>12.09.02</t>
  </si>
  <si>
    <t>Klubbrekord M60</t>
  </si>
  <si>
    <t>16.26.58</t>
  </si>
  <si>
    <t>19.27.49</t>
  </si>
  <si>
    <t>21.49.33</t>
  </si>
  <si>
    <t>34.45.20</t>
  </si>
  <si>
    <t>37.31.03</t>
  </si>
  <si>
    <t>37.59.43</t>
  </si>
  <si>
    <t>Fredrik Flink-83</t>
  </si>
  <si>
    <t>Långlöparnas kväll 2</t>
  </si>
  <si>
    <t>47.19.12</t>
  </si>
  <si>
    <t>Markus Ekeblad-80</t>
  </si>
  <si>
    <t>06.31.42</t>
  </si>
  <si>
    <t>SniorHöjd (91,4)</t>
  </si>
  <si>
    <t>2 000 H</t>
  </si>
  <si>
    <t>17.24</t>
  </si>
  <si>
    <t>Norrtälje Stadslopp</t>
  </si>
  <si>
    <t>Ej kontrollmätt</t>
  </si>
  <si>
    <t>18.29</t>
  </si>
  <si>
    <t>18.34</t>
  </si>
  <si>
    <t>18.40</t>
  </si>
  <si>
    <t>19.39</t>
  </si>
  <si>
    <t>19.55</t>
  </si>
  <si>
    <t>19.58</t>
  </si>
  <si>
    <t>20.16</t>
  </si>
  <si>
    <t>20.38</t>
  </si>
  <si>
    <t>22.57</t>
  </si>
  <si>
    <t>5 km Landsväg</t>
  </si>
  <si>
    <t>33.43</t>
  </si>
  <si>
    <t>Edvin Nilsson-04</t>
  </si>
  <si>
    <t>01.20.14</t>
  </si>
  <si>
    <t>Nora</t>
  </si>
  <si>
    <t>Norasjön runt Veteran-SM</t>
  </si>
  <si>
    <t>Stockholmarathon</t>
  </si>
  <si>
    <t>(Nettotid 03:22:30)</t>
  </si>
  <si>
    <t>(Nettotid 04:07:42)</t>
  </si>
  <si>
    <t>05.41.75</t>
  </si>
  <si>
    <t>Mix M/K</t>
  </si>
  <si>
    <t>12.03.91</t>
  </si>
  <si>
    <t>12.24.57</t>
  </si>
  <si>
    <t>Cajsa Persson-09</t>
  </si>
  <si>
    <t>12.26.72</t>
  </si>
  <si>
    <t>12.40.73</t>
  </si>
  <si>
    <t>19.52.81</t>
  </si>
  <si>
    <t>40.17.4m</t>
  </si>
  <si>
    <t>Malin Österman-93</t>
  </si>
  <si>
    <t>42.58.23</t>
  </si>
  <si>
    <t>44.38.47</t>
  </si>
  <si>
    <t>16.49</t>
  </si>
  <si>
    <t>Jordbro</t>
  </si>
  <si>
    <t>Jordbro Maraton</t>
  </si>
  <si>
    <t>21.32</t>
  </si>
  <si>
    <t>21.55</t>
  </si>
  <si>
    <t>Louise Johansson-75</t>
  </si>
  <si>
    <t>22.19</t>
  </si>
  <si>
    <t>Lisa Kroon-06</t>
  </si>
  <si>
    <t>22.22</t>
  </si>
  <si>
    <t>37.48</t>
  </si>
  <si>
    <t>Evelina Davidsson-85</t>
  </si>
  <si>
    <t>5 km landsväg</t>
  </si>
  <si>
    <t>Dresden (Tyskland)</t>
  </si>
  <si>
    <t>Itelligence Citylauf Dresden</t>
  </si>
  <si>
    <t>Bålsta</t>
  </si>
  <si>
    <t>Bålsta Stadslopp Elit</t>
  </si>
  <si>
    <t>33.16</t>
  </si>
  <si>
    <t>33.28</t>
  </si>
  <si>
    <t>Tjejmilen/Finnkampen</t>
  </si>
  <si>
    <t>42.34</t>
  </si>
  <si>
    <t xml:space="preserve">Ramboll Stockholm Halvmarathon </t>
  </si>
  <si>
    <t>Nettotid (1:29:13)</t>
  </si>
  <si>
    <t>Haspa Halvmarathon Hambutrg</t>
  </si>
  <si>
    <t>Nettotid (1:31:09)</t>
  </si>
  <si>
    <t>Uppsala Marathon</t>
  </si>
  <si>
    <t>Therese Carlsson-75</t>
  </si>
  <si>
    <t>Generali Berliner Halbmarathon</t>
  </si>
  <si>
    <t>Nettotid (1:37:32)</t>
  </si>
  <si>
    <t>Nettotid (03:13:24)</t>
  </si>
  <si>
    <t>Nettotid (03:51:30)</t>
  </si>
  <si>
    <t>2.48.38</t>
  </si>
  <si>
    <t>05:50.60</t>
  </si>
  <si>
    <t>Löparkväll i Roslagen</t>
  </si>
  <si>
    <t>Mixad</t>
  </si>
  <si>
    <t>Alexandra Annerklev Fahlström-90</t>
  </si>
  <si>
    <t>Krokom</t>
  </si>
  <si>
    <t>Waplanspelen</t>
  </si>
  <si>
    <t>Jämtland-Härjedalenmästerskap 5000 m</t>
  </si>
  <si>
    <t>37:31,5m</t>
  </si>
  <si>
    <t>DM-VDM 10 000 m</t>
  </si>
  <si>
    <t>40:50,8m</t>
  </si>
  <si>
    <t>Löparkväll i Krokom</t>
  </si>
  <si>
    <t>Klubbrekord K45 mixad</t>
  </si>
  <si>
    <t>Östersund</t>
  </si>
  <si>
    <t>Nortälje</t>
  </si>
  <si>
    <t>Louise Frilund-91</t>
  </si>
  <si>
    <t>Nina Stahre-84</t>
  </si>
  <si>
    <t>Jenni Westin-02</t>
  </si>
  <si>
    <t>Julia Rasmusson-94</t>
  </si>
  <si>
    <t>Gärdet</t>
  </si>
  <si>
    <t>Varvetmilen</t>
  </si>
  <si>
    <t>Norra Djurgården</t>
  </si>
  <si>
    <t>Klubbrekord K55</t>
  </si>
  <si>
    <t>01.21.48</t>
  </si>
  <si>
    <t>01.24.50</t>
  </si>
  <si>
    <t>01.30.31</t>
  </si>
  <si>
    <t>SM-VSM Halvmaraton</t>
  </si>
  <si>
    <t>01.33.34</t>
  </si>
  <si>
    <t>Stockholm halvmarthon</t>
  </si>
  <si>
    <t>(Nettotid 01.33.01)</t>
  </si>
  <si>
    <t>01.33.35</t>
  </si>
  <si>
    <t>Södra Djurgården</t>
  </si>
  <si>
    <t>Premiärhalvan</t>
  </si>
  <si>
    <t>01.35.29</t>
  </si>
  <si>
    <t>(Nettotid 01.35.11)</t>
  </si>
  <si>
    <t>01.39.47</t>
  </si>
  <si>
    <t>03.16.41</t>
  </si>
  <si>
    <t>London</t>
  </si>
  <si>
    <t>TCS London Marthon</t>
  </si>
  <si>
    <t>03.53.35</t>
  </si>
  <si>
    <t>Bruttotid (nettotid 3.52.42)</t>
  </si>
  <si>
    <t>04.17.14</t>
  </si>
  <si>
    <t>Klubbrekord K50 Bruttotid (nettotid 4.16.04)</t>
  </si>
  <si>
    <t>10.58.40</t>
  </si>
  <si>
    <t>11.28.26</t>
  </si>
  <si>
    <t>13.03.46</t>
  </si>
  <si>
    <t>09.38.86</t>
  </si>
  <si>
    <t>18:23.46</t>
  </si>
  <si>
    <t>19:38.59</t>
  </si>
  <si>
    <t>39:57.75</t>
  </si>
  <si>
    <t>41:36.86</t>
  </si>
  <si>
    <t>38.41</t>
  </si>
  <si>
    <t>37.43</t>
  </si>
  <si>
    <t>42.45</t>
  </si>
  <si>
    <t>46.21</t>
  </si>
  <si>
    <t>68.40</t>
  </si>
  <si>
    <t>22:37.53</t>
  </si>
  <si>
    <t>23:15.51</t>
  </si>
  <si>
    <t>18:28.00</t>
  </si>
  <si>
    <t>23:21.96</t>
  </si>
  <si>
    <t>25:11.34</t>
  </si>
  <si>
    <t>12.24</t>
  </si>
  <si>
    <t>USM 15-16 år</t>
  </si>
  <si>
    <t>12.47</t>
  </si>
  <si>
    <t>DM-JDM-UDM, Uppsalaspelen</t>
  </si>
  <si>
    <t>25.09</t>
  </si>
  <si>
    <t>25.14</t>
  </si>
  <si>
    <t>25.74</t>
  </si>
  <si>
    <t>57.04</t>
  </si>
  <si>
    <t>57.75</t>
  </si>
  <si>
    <t>58.01</t>
  </si>
  <si>
    <t>Love Hedrén-08</t>
  </si>
  <si>
    <t>04:51.54</t>
  </si>
  <si>
    <t>Magnus Berg-79</t>
  </si>
  <si>
    <t>04:59.20</t>
  </si>
  <si>
    <t>04:59.27</t>
  </si>
  <si>
    <t>Klubbrekord P14</t>
  </si>
  <si>
    <t>Conny Lidenborg-78</t>
  </si>
  <si>
    <t>Anders Herrmann-76</t>
  </si>
  <si>
    <t>34:35,1m</t>
  </si>
  <si>
    <t>36:48,7mm</t>
  </si>
  <si>
    <t>36:55,6m</t>
  </si>
  <si>
    <t>Daniel Eriksson-75</t>
  </si>
  <si>
    <t>Emil Carlsson-85</t>
  </si>
  <si>
    <t>1 500 H</t>
  </si>
  <si>
    <t>10.42.92</t>
  </si>
  <si>
    <t>Vallentunakvällen 1</t>
  </si>
  <si>
    <t>Mental Health Run</t>
  </si>
  <si>
    <t>Christer Mattsson-65</t>
  </si>
  <si>
    <t>STHLM10 med SM milen</t>
  </si>
  <si>
    <t>Kungsholmen Runt</t>
  </si>
  <si>
    <t>01.29.07</t>
  </si>
  <si>
    <t>01.31.03</t>
  </si>
  <si>
    <t>01.32.18</t>
  </si>
  <si>
    <t>Stockholm Halvmarathon</t>
  </si>
  <si>
    <t>Klubbrekord M55 (Nettotid 01.31.49)</t>
  </si>
  <si>
    <t>01.37.25</t>
  </si>
  <si>
    <t>Klubbrekord M35 (Nettotid 01.36.45)</t>
  </si>
  <si>
    <t>01.45.38</t>
  </si>
  <si>
    <t>02.42.48</t>
  </si>
  <si>
    <t>Copenhagen Marathon</t>
  </si>
  <si>
    <t>Klubbrekord 50 (Nettotid 2.42.41)</t>
  </si>
  <si>
    <t>03.23.20</t>
  </si>
  <si>
    <t>Bruttotid (Nettotid 03.23.04)</t>
  </si>
  <si>
    <t>03.53.37</t>
  </si>
  <si>
    <t>Bruttotid (Nettotid 03.52.43)</t>
  </si>
  <si>
    <t>04.04.27</t>
  </si>
  <si>
    <t>Bruttotid (Nettotid 04.01.48)</t>
  </si>
  <si>
    <t>04.23.41</t>
  </si>
  <si>
    <t>Klubbrekord M55 Bruttotid (Nettotid 04.22.47)</t>
  </si>
  <si>
    <t>12.76</t>
  </si>
  <si>
    <t>Roslagens Sparbanksspel</t>
  </si>
  <si>
    <t>13.14</t>
  </si>
  <si>
    <t>Löparkvällarna på bana i Roslagen</t>
  </si>
  <si>
    <t>13.82</t>
  </si>
  <si>
    <t>25.84</t>
  </si>
  <si>
    <t>25.95</t>
  </si>
  <si>
    <t>Mittsvenska-DM</t>
  </si>
  <si>
    <t>1.36.82</t>
  </si>
  <si>
    <t>2.00.30</t>
  </si>
  <si>
    <t>Sebastian Blom-12</t>
  </si>
  <si>
    <t>2.11.21</t>
  </si>
  <si>
    <t>JSM19-USM15</t>
  </si>
  <si>
    <t>2.12.65</t>
  </si>
  <si>
    <t>2.16.45</t>
  </si>
  <si>
    <t>2.17.24</t>
  </si>
  <si>
    <t>2.58.12</t>
  </si>
  <si>
    <t>3.41.64</t>
  </si>
  <si>
    <t>Simon Risom-09</t>
  </si>
  <si>
    <t>3.42.34</t>
  </si>
  <si>
    <t>6.04.32</t>
  </si>
  <si>
    <t>VSM</t>
  </si>
  <si>
    <t>Klubbrekord M70</t>
  </si>
  <si>
    <t>6.45.98</t>
  </si>
  <si>
    <t>10.21.83</t>
  </si>
  <si>
    <t>10.34.80</t>
  </si>
  <si>
    <t>Klubbrekord M50 Godkända skor?</t>
  </si>
  <si>
    <t>11.06.67</t>
  </si>
  <si>
    <t>18.17.41</t>
  </si>
  <si>
    <t>19.37.42</t>
  </si>
  <si>
    <t>20.05.23</t>
  </si>
  <si>
    <t>22.26.75</t>
  </si>
  <si>
    <t>23.34.95</t>
  </si>
  <si>
    <t>VSM Göteborg</t>
  </si>
  <si>
    <t>37.15.41</t>
  </si>
  <si>
    <t>37.36.35</t>
  </si>
  <si>
    <t>15.50.9</t>
  </si>
  <si>
    <t>Slottsrundan</t>
  </si>
  <si>
    <t>16.42.0</t>
  </si>
  <si>
    <t>17.48.3</t>
  </si>
  <si>
    <t>Jacob Henriksson-04</t>
  </si>
  <si>
    <t>18.13.3</t>
  </si>
  <si>
    <t>18.47.5</t>
  </si>
  <si>
    <t>19.02.19</t>
  </si>
  <si>
    <t>19.29.4</t>
  </si>
  <si>
    <t>22.38.5</t>
  </si>
  <si>
    <t>Anders Nilsson-82</t>
  </si>
  <si>
    <t>23.08.97</t>
  </si>
  <si>
    <t>23.11.6</t>
  </si>
  <si>
    <t>23.36.7</t>
  </si>
  <si>
    <t>23.38.22</t>
  </si>
  <si>
    <t>23.39.19</t>
  </si>
  <si>
    <t>Linus Hansson-85</t>
  </si>
  <si>
    <t>24.38.9</t>
  </si>
  <si>
    <t>24.52.23</t>
  </si>
  <si>
    <t>25.49.0</t>
  </si>
  <si>
    <t>Marcus Jansson-78</t>
  </si>
  <si>
    <t>34.01</t>
  </si>
  <si>
    <t>34.02</t>
  </si>
  <si>
    <t>Bålsta stadslopp</t>
  </si>
  <si>
    <t>37.58</t>
  </si>
  <si>
    <t>40.54</t>
  </si>
  <si>
    <t>41.32</t>
  </si>
  <si>
    <t>45.13</t>
  </si>
  <si>
    <t>47.28</t>
  </si>
  <si>
    <t>Bore Cup Uppsala</t>
  </si>
  <si>
    <t>ARGP 2023 Inkl SM Halvmaraton</t>
  </si>
  <si>
    <t>Adidas Premiärhalvan</t>
  </si>
  <si>
    <t>(Nettotid 2.39.20)</t>
  </si>
  <si>
    <t>(Nettotid 3.14.40)</t>
  </si>
  <si>
    <t>Chicago</t>
  </si>
  <si>
    <t>Chicago Marathon</t>
  </si>
  <si>
    <t>(Nettotid 3.20.14)</t>
  </si>
  <si>
    <t>(Nettotid 3.41.02)</t>
  </si>
  <si>
    <t>(Nettotid 3.58.05)</t>
  </si>
  <si>
    <t>(Nettotid 4.17.45) Klubbrekord M55</t>
  </si>
  <si>
    <t>03.23.33</t>
  </si>
  <si>
    <t>04.07.54</t>
  </si>
  <si>
    <t>01.23.04</t>
  </si>
  <si>
    <t>01.23.52</t>
  </si>
  <si>
    <t>01.24.37</t>
  </si>
  <si>
    <t>01.25.50</t>
  </si>
  <si>
    <t>01.27.23</t>
  </si>
  <si>
    <t>01.27.57</t>
  </si>
  <si>
    <t>01.38.22</t>
  </si>
  <si>
    <t>01.49.28</t>
  </si>
  <si>
    <t>01.10.47</t>
  </si>
  <si>
    <t>01.12.23</t>
  </si>
  <si>
    <t>01.13.43</t>
  </si>
  <si>
    <t>01.17.09</t>
  </si>
  <si>
    <t>01.17.16</t>
  </si>
  <si>
    <t>01.18.00</t>
  </si>
  <si>
    <t>01.18.10</t>
  </si>
  <si>
    <t>01.27.14</t>
  </si>
  <si>
    <t>01.29.41</t>
  </si>
  <si>
    <t>01.32.10</t>
  </si>
  <si>
    <t>01.35.16</t>
  </si>
  <si>
    <t>01.59.21</t>
  </si>
  <si>
    <t>02.04.53</t>
  </si>
  <si>
    <t>02.06.53</t>
  </si>
  <si>
    <t>02.07.39</t>
  </si>
  <si>
    <t>02.08.29</t>
  </si>
  <si>
    <t>02.11.06</t>
  </si>
  <si>
    <t>02.27.15</t>
  </si>
  <si>
    <t>01.31.31</t>
  </si>
  <si>
    <t>02.27.31</t>
  </si>
  <si>
    <t>02.27.59</t>
  </si>
  <si>
    <t>02.28.09</t>
  </si>
  <si>
    <t>02.33.35</t>
  </si>
  <si>
    <t>02.39.25</t>
  </si>
  <si>
    <t>02.47.10</t>
  </si>
  <si>
    <t>02.55.52</t>
  </si>
  <si>
    <t>03.02.00</t>
  </si>
  <si>
    <t>03.14.52</t>
  </si>
  <si>
    <t>03.15.38</t>
  </si>
  <si>
    <t>03.20.17</t>
  </si>
  <si>
    <t>03.20.26</t>
  </si>
  <si>
    <t>03.22.00</t>
  </si>
  <si>
    <t>03.41.25</t>
  </si>
  <si>
    <t>03.41.39</t>
  </si>
  <si>
    <t>04.00.27</t>
  </si>
  <si>
    <t>04.18.33</t>
  </si>
  <si>
    <t>04.52.45</t>
  </si>
  <si>
    <t>30:07.63</t>
  </si>
  <si>
    <t>31:50.53</t>
  </si>
  <si>
    <t>33:21.83</t>
  </si>
  <si>
    <t>01.29.30</t>
  </si>
  <si>
    <t>01.31.16</t>
  </si>
  <si>
    <t>01.32.02</t>
  </si>
  <si>
    <t>01.35.59</t>
  </si>
  <si>
    <t>01.40.03</t>
  </si>
  <si>
    <t>01.15.42</t>
  </si>
  <si>
    <t>01.15.49</t>
  </si>
  <si>
    <t>01.16.43</t>
  </si>
  <si>
    <t>01.17.06</t>
  </si>
  <si>
    <t>01.18.03</t>
  </si>
  <si>
    <t>01.25.32</t>
  </si>
  <si>
    <t>01.26.25</t>
  </si>
  <si>
    <t>01.26.41</t>
  </si>
  <si>
    <t>01.28.44</t>
  </si>
  <si>
    <t>01.29.17</t>
  </si>
  <si>
    <t>01.29.53</t>
  </si>
  <si>
    <t>01.32.09</t>
  </si>
  <si>
    <t>01.32.34</t>
  </si>
  <si>
    <t>01.33.40</t>
  </si>
  <si>
    <t>01.37.55</t>
  </si>
  <si>
    <t>01.42.44</t>
  </si>
  <si>
    <t>02.07.20</t>
  </si>
  <si>
    <t>01.21.21</t>
  </si>
  <si>
    <t>01.21.51</t>
  </si>
  <si>
    <t>01.31.11</t>
  </si>
  <si>
    <t>02.29.56</t>
  </si>
  <si>
    <t>03.13.40</t>
  </si>
  <si>
    <t>03.52.03</t>
  </si>
  <si>
    <t>02.33.44</t>
  </si>
  <si>
    <t>02.43.05</t>
  </si>
  <si>
    <t>02.45.49</t>
  </si>
  <si>
    <t>03.14.51</t>
  </si>
  <si>
    <t>03.17.40</t>
  </si>
  <si>
    <t>03.27.54</t>
  </si>
  <si>
    <t>03.41.33</t>
  </si>
  <si>
    <t>03.41.58</t>
  </si>
  <si>
    <t>03.44.22</t>
  </si>
  <si>
    <t>03.57.35</t>
  </si>
  <si>
    <t>03.43.43</t>
  </si>
  <si>
    <t>Totalsumma</t>
  </si>
  <si>
    <t>Antal av Person</t>
  </si>
  <si>
    <t>Sträcka Män</t>
  </si>
  <si>
    <t>Sträcka Kvinnor</t>
  </si>
  <si>
    <t>Antal löpare</t>
  </si>
  <si>
    <t>Namn Män</t>
  </si>
  <si>
    <t>Namn Kvinnor</t>
  </si>
  <si>
    <t>År</t>
  </si>
  <si>
    <t>2018</t>
  </si>
  <si>
    <t>2021</t>
  </si>
  <si>
    <t>2020</t>
  </si>
  <si>
    <t>2022</t>
  </si>
  <si>
    <t>2023</t>
  </si>
  <si>
    <t>2017</t>
  </si>
  <si>
    <t>2019</t>
  </si>
  <si>
    <t>Född_år</t>
  </si>
  <si>
    <t>Århundrade</t>
  </si>
  <si>
    <t>Ålder</t>
  </si>
  <si>
    <t>Barn</t>
  </si>
  <si>
    <t>F/P13 Ungdom</t>
  </si>
  <si>
    <t>F/P15 Ungdom</t>
  </si>
  <si>
    <t>F/P17 Ungdom</t>
  </si>
  <si>
    <t>F/P19 Junior</t>
  </si>
  <si>
    <t>K/M Senior</t>
  </si>
  <si>
    <t>K/M22 Junior</t>
  </si>
  <si>
    <t>K/M35-39</t>
  </si>
  <si>
    <t>K/M40-44</t>
  </si>
  <si>
    <t>K/M45-49</t>
  </si>
  <si>
    <t>K/M50-54</t>
  </si>
  <si>
    <t>K/M55-59</t>
  </si>
  <si>
    <t>K/M60-64</t>
  </si>
  <si>
    <t>K/M65-69</t>
  </si>
  <si>
    <t>K/M70-74</t>
  </si>
  <si>
    <t>Män</t>
  </si>
  <si>
    <t>Antal män</t>
  </si>
  <si>
    <t>Kvinnor</t>
  </si>
  <si>
    <t>Antal kvinnor</t>
  </si>
  <si>
    <t>Män starter</t>
  </si>
  <si>
    <t>Leandro Ericsson-Pereira-07</t>
  </si>
  <si>
    <t>Patrik Eriksson-65, Jörgen Lindh-69, Erik Johansson-74</t>
  </si>
  <si>
    <t>År klass kvinnor</t>
  </si>
  <si>
    <t>År klass män</t>
  </si>
  <si>
    <t>3.03.64</t>
  </si>
  <si>
    <t>Haylie Eriksson-10</t>
  </si>
  <si>
    <t>Klubbrekord F13</t>
  </si>
  <si>
    <t>3.11.42</t>
  </si>
  <si>
    <t>Esther Rosander-14</t>
  </si>
  <si>
    <t>6.08.28</t>
  </si>
  <si>
    <t>Lilleström</t>
  </si>
  <si>
    <t>Nordiska Mästerskapen</t>
  </si>
  <si>
    <t>W Para</t>
  </si>
  <si>
    <t>6.10.61mx</t>
  </si>
  <si>
    <t>10.22.04</t>
  </si>
  <si>
    <t>Sprang med män</t>
  </si>
  <si>
    <t>10.36.88</t>
  </si>
  <si>
    <t>11.59.83</t>
  </si>
  <si>
    <t>18.23.74</t>
  </si>
  <si>
    <t>Söderhamn</t>
  </si>
  <si>
    <t>SM</t>
  </si>
  <si>
    <t>18.24.07</t>
  </si>
  <si>
    <t>Hoka Spårat 5000 m</t>
  </si>
  <si>
    <t>21.44.17</t>
  </si>
  <si>
    <t>22.08.33</t>
  </si>
  <si>
    <t>Para-SM</t>
  </si>
  <si>
    <t>36.33.06</t>
  </si>
  <si>
    <t>43.53,0m</t>
  </si>
  <si>
    <t>Mittsvenska DM-VDM</t>
  </si>
  <si>
    <t>17.49.1</t>
  </si>
  <si>
    <t>17.52.6</t>
  </si>
  <si>
    <t>18.16.43</t>
  </si>
  <si>
    <t>20.35.96</t>
  </si>
  <si>
    <t>21.09.7</t>
  </si>
  <si>
    <t>Rebecka Lindberg-79</t>
  </si>
  <si>
    <t>21.19.43</t>
  </si>
  <si>
    <t>23.14.0</t>
  </si>
  <si>
    <t>24.37.12</t>
  </si>
  <si>
    <t>24.56.53</t>
  </si>
  <si>
    <t>26.48.47</t>
  </si>
  <si>
    <t>32.20.27</t>
  </si>
  <si>
    <t>36.11</t>
  </si>
  <si>
    <t>36.13</t>
  </si>
  <si>
    <t>43.04</t>
  </si>
  <si>
    <t>44.53</t>
  </si>
  <si>
    <t>48.35</t>
  </si>
  <si>
    <t>49.24</t>
  </si>
  <si>
    <t>50.25</t>
  </si>
  <si>
    <t>Torremolinos</t>
  </si>
  <si>
    <t>Torremolinos halvmarthon</t>
  </si>
  <si>
    <t>(Nettotid 01.34.16)</t>
  </si>
  <si>
    <t>Vann K45 VSM</t>
  </si>
  <si>
    <t>Bruttotid (Nettotid 1:49.02)</t>
  </si>
  <si>
    <t>(Nettotid 2.53.08)</t>
  </si>
  <si>
    <t>Tokyo</t>
  </si>
  <si>
    <t>Tokyo Marathon</t>
  </si>
  <si>
    <t>(Nettotid 3.16.07)</t>
  </si>
  <si>
    <t>(Nettotid 3.44.53) Klubbrekord K50</t>
  </si>
  <si>
    <t>Maja Grywenz-95</t>
  </si>
  <si>
    <t>(Nettotid 3.55.13)</t>
  </si>
  <si>
    <t>(Nettotid 4.08.51)</t>
  </si>
  <si>
    <t>01.20.11</t>
  </si>
  <si>
    <t>01.20.49</t>
  </si>
  <si>
    <t>01.21.12</t>
  </si>
  <si>
    <t>01.21.32</t>
  </si>
  <si>
    <t>01.34.25</t>
  </si>
  <si>
    <t>01.34.48</t>
  </si>
  <si>
    <t>01.49.48</t>
  </si>
  <si>
    <t>02.03.33</t>
  </si>
  <si>
    <t>02.53.08</t>
  </si>
  <si>
    <t>03.18.40</t>
  </si>
  <si>
    <t>03.47.14</t>
  </si>
  <si>
    <t>03.58.05</t>
  </si>
  <si>
    <t>04.09.10</t>
  </si>
  <si>
    <t>Kvinnor starter</t>
  </si>
  <si>
    <t>Antal starter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</si>
</sst>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mm:ss.00"/>
  </numFmts>
  <fonts count="8"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8"/>
      <name val="Calibri"/>
      <family val="2"/>
      <scheme val="minor"/>
    </font>
    <font>
      <sz val="12"/>
      <color theme="1"/>
      <name val="ArialMT"/>
    </font>
    <font>
      <sz val="11"/>
      <color theme="1"/>
      <name val="ArialM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0" fontId="2" fillId="0" borderId="0" xfId="0" applyFont="1"/>
    <xf numFmtId="0" fontId="3" fillId="0" borderId="1" xfId="0" applyFont="1" applyBorder="1"/>
    <xf numFmtId="14" fontId="3" fillId="0" borderId="1" xfId="0" applyNumberFormat="1" applyFont="1" applyBorder="1"/>
    <xf numFmtId="3" fontId="2" fillId="0" borderId="1" xfId="0" applyNumberFormat="1" applyFont="1" applyBorder="1"/>
    <xf numFmtId="0" fontId="3" fillId="0" borderId="3" xfId="0" applyFont="1" applyBorder="1"/>
    <xf numFmtId="0" fontId="0" fillId="0" borderId="1" xfId="0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vertical="center"/>
    </xf>
    <xf numFmtId="16" fontId="3" fillId="0" borderId="1" xfId="0" applyNumberFormat="1" applyFont="1" applyBorder="1"/>
    <xf numFmtId="0" fontId="2" fillId="0" borderId="3" xfId="0" applyFont="1" applyBorder="1"/>
    <xf numFmtId="0" fontId="2" fillId="0" borderId="2" xfId="0" applyFont="1" applyBorder="1"/>
    <xf numFmtId="14" fontId="2" fillId="0" borderId="3" xfId="0" applyNumberFormat="1" applyFont="1" applyBorder="1"/>
    <xf numFmtId="0" fontId="3" fillId="0" borderId="4" xfId="0" applyFont="1" applyBorder="1"/>
    <xf numFmtId="14" fontId="3" fillId="0" borderId="4" xfId="0" applyNumberFormat="1" applyFont="1" applyBorder="1"/>
    <xf numFmtId="3" fontId="2" fillId="0" borderId="0" xfId="0" applyNumberFormat="1" applyFont="1"/>
    <xf numFmtId="0" fontId="3" fillId="0" borderId="0" xfId="0" applyFont="1"/>
    <xf numFmtId="21" fontId="3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/>
    <xf numFmtId="165" fontId="3" fillId="0" borderId="1" xfId="0" applyNumberFormat="1" applyFont="1" applyBorder="1"/>
    <xf numFmtId="21" fontId="2" fillId="0" borderId="1" xfId="0" applyNumberFormat="1" applyFont="1" applyBorder="1"/>
    <xf numFmtId="0" fontId="2" fillId="0" borderId="4" xfId="0" applyFont="1" applyBorder="1"/>
    <xf numFmtId="47" fontId="3" fillId="0" borderId="1" xfId="0" applyNumberFormat="1" applyFont="1" applyBorder="1"/>
    <xf numFmtId="46" fontId="3" fillId="0" borderId="1" xfId="0" applyNumberFormat="1" applyFont="1" applyBorder="1"/>
    <xf numFmtId="14" fontId="3" fillId="0" borderId="2" xfId="0" applyNumberFormat="1" applyFont="1" applyBorder="1"/>
    <xf numFmtId="14" fontId="2" fillId="0" borderId="2" xfId="0" applyNumberFormat="1" applyFont="1" applyBorder="1"/>
    <xf numFmtId="14" fontId="4" fillId="0" borderId="2" xfId="0" applyNumberFormat="1" applyFont="1" applyBorder="1"/>
    <xf numFmtId="14" fontId="3" fillId="0" borderId="2" xfId="0" applyNumberFormat="1" applyFont="1" applyBorder="1" applyAlignment="1">
      <alignment vertical="center"/>
    </xf>
    <xf numFmtId="0" fontId="1" fillId="0" borderId="5" xfId="0" applyFont="1" applyBorder="1"/>
    <xf numFmtId="0" fontId="1" fillId="0" borderId="6" xfId="0" applyFont="1" applyBorder="1"/>
    <xf numFmtId="3" fontId="2" fillId="0" borderId="7" xfId="0" applyNumberFormat="1" applyFont="1" applyBorder="1"/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wrapText="1"/>
    </xf>
    <xf numFmtId="14" fontId="3" fillId="0" borderId="7" xfId="0" applyNumberFormat="1" applyFont="1" applyBorder="1" applyAlignment="1">
      <alignment vertical="center"/>
    </xf>
    <xf numFmtId="14" fontId="3" fillId="0" borderId="8" xfId="0" applyNumberFormat="1" applyFont="1" applyBorder="1" applyAlignment="1">
      <alignment vertical="center"/>
    </xf>
    <xf numFmtId="164" fontId="2" fillId="0" borderId="2" xfId="0" applyNumberFormat="1" applyFont="1" applyBorder="1"/>
    <xf numFmtId="14" fontId="2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2" fillId="0" borderId="7" xfId="0" applyFont="1" applyBorder="1"/>
    <xf numFmtId="0" fontId="3" fillId="0" borderId="7" xfId="0" applyFont="1" applyBorder="1"/>
    <xf numFmtId="14" fontId="3" fillId="0" borderId="7" xfId="0" applyNumberFormat="1" applyFont="1" applyBorder="1"/>
    <xf numFmtId="14" fontId="2" fillId="0" borderId="8" xfId="0" applyNumberFormat="1" applyFont="1" applyBorder="1"/>
    <xf numFmtId="165" fontId="2" fillId="0" borderId="1" xfId="0" applyNumberFormat="1" applyFont="1" applyBorder="1"/>
    <xf numFmtId="21" fontId="3" fillId="0" borderId="7" xfId="0" applyNumberFormat="1" applyFont="1" applyBorder="1"/>
    <xf numFmtId="14" fontId="2" fillId="0" borderId="7" xfId="0" applyNumberFormat="1" applyFont="1" applyBorder="1"/>
    <xf numFmtId="0" fontId="0" fillId="0" borderId="0" xfId="0" applyNumberFormat="1"/>
  </cellXfs>
  <cellStyles count="1">
    <cellStyle name="Normal" xfId="0" builtinId="0"/>
  </cellStyles>
  <dxfs count="3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9" formatCode="yyyy/mm/dd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yyyy/mm/dd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yyyy/mm/dd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border outline="0">
        <right style="thin">
          <color auto="1"/>
        </right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yyyy/mm/dd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yyyy/mm/dd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9" formatCode="yyyy/mm/dd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-användare" refreshedDate="45290.355680324072" createdVersion="8" refreshedVersion="8" minRefreshableVersion="3" recordCount="474" xr:uid="{68AEB0C5-0264-C644-8FAF-48281C787455}">
  <cacheSource type="worksheet">
    <worksheetSource name="tbl_LK_Roslagen_Män"/>
  </cacheSource>
  <cacheFields count="14">
    <cacheField name="Distans" numFmtId="0">
      <sharedItems containsMixedTypes="1" containsNumber="1" containsInteger="1" minValue="60" maxValue="10000" count="23">
        <n v="60"/>
        <n v="80"/>
        <n v="100"/>
        <n v="200"/>
        <n v="300"/>
        <n v="400"/>
        <n v="600"/>
        <n v="800"/>
        <n v="1000"/>
        <n v="1500"/>
        <n v="2000"/>
        <n v="3000"/>
        <n v="5000"/>
        <n v="10000"/>
        <s v="1 500 H"/>
        <s v="10 km Landsväg"/>
        <s v="2 000 H"/>
        <s v="3 000 H"/>
        <s v="5 km Landsväg"/>
        <s v="Halvmarathon"/>
        <s v="Marathon"/>
        <s v="Stafett 3x800m"/>
        <s v="Stafett 4x1500m"/>
      </sharedItems>
    </cacheField>
    <cacheField name="Tid" numFmtId="0">
      <sharedItems containsDate="1" containsMixedTypes="1" minDate="1899-12-30T00:02:17" maxDate="1899-12-30T00:48:26"/>
    </cacheField>
    <cacheField name="Person" numFmtId="0">
      <sharedItems count="89">
        <s v="Emir Zametica-09"/>
        <s v="David Hedrén-06"/>
        <s v="Love Hedrén-08"/>
        <s v="Johan Olsson-89"/>
        <s v="Oscar Karell-91"/>
        <s v="Ulf Johnson-77"/>
        <s v="Torbjörn Folkesson-63"/>
        <s v="Martin Hammar-95"/>
        <s v="Axel Strömsöe-00"/>
        <s v="Daniel Steinbock-96"/>
        <s v="Axel Sveed-97"/>
        <s v="Daniel Fransson-79"/>
        <s v="Joakim Pihlstrand-Trulp-77"/>
        <s v="Tomas Jennerstål-74"/>
        <s v="Roland Jansson-52"/>
        <s v="Sebastian Blom-12"/>
        <s v="Ludvig Johansson-08"/>
        <s v="Leandro Ericsson-Pereira-07"/>
        <s v="Oskar Johansson-10"/>
        <s v="Edvin Linus-01"/>
        <s v="Albin Linus-03"/>
        <s v="Tommy Lindberg-69"/>
        <s v="Andrée Mohalland-82"/>
        <s v="Jakob Rasmusson-03"/>
        <s v="Ludvig Rasmussen-01"/>
        <s v="Victor Karell-03"/>
        <s v="Joel Wahlqvist-00"/>
        <s v="Tsinat Kesete-02"/>
        <s v="Jörgen Lindh-69"/>
        <s v="Björn Johansson-76"/>
        <s v="Gustav Lindberg-08"/>
        <s v="Erik Hellqvist-89"/>
        <s v="Erik Johansson-74"/>
        <s v="Michael Niklasson-69"/>
        <s v="Mikael Tennare-61"/>
        <s v="Simon Risom-09"/>
        <s v="Magnus Berg-79"/>
        <s v="Fredrik Carpentsier-73"/>
        <s v="Conny Lidenborg-78"/>
        <s v="Emil Ohlsson-95"/>
        <s v="John Larsson-99"/>
        <s v="Staffan Sundberg-66"/>
        <s v="Jerker Rosander-74"/>
        <s v="Rafael Pereira-73"/>
        <s v="Alexander Åsberg-00"/>
        <s v="Per Jemth-71"/>
        <s v="Anders Herrmann-76"/>
        <s v="Emil Carlsson-85"/>
        <s v="Markus Ekeblad-80"/>
        <s v="Daniel Eriksson-75"/>
        <s v="Fritjof Fagerlund-74"/>
        <s v="Per Åsberg-68"/>
        <s v="Fredrik Flink-83"/>
        <s v="Liutauras Bilevicius-75"/>
        <s v="Viktor Hedlöf Kanje-86"/>
        <s v="Stefan Johansson-69"/>
        <s v="Niclas Pettersson-69"/>
        <s v="Rasmus Möller Jess-98"/>
        <s v="Edvin Nilsson-04"/>
        <s v="Gustav von Heijne-92"/>
        <s v="Anders Hjertén-67"/>
        <s v="Patrik Eriksson-65"/>
        <s v="Mattias Jällrud-93"/>
        <s v="Jonathan Engberg-90"/>
        <s v="Jonas Kvick-64"/>
        <s v="Marc Sundberg-79"/>
        <s v="Björn Stavre-85"/>
        <s v="Nicklas Pettersson-69"/>
        <s v="Erik Wikström-64"/>
        <s v="Marcus Andersson-91"/>
        <s v="Christer Mattsson-65"/>
        <s v="Jacob Henriksson-04"/>
        <s v="Anders Nilsson-82"/>
        <s v="Linus Hansson-85"/>
        <s v="Marcus Jansson-78"/>
        <s v="Danny Stacey-73"/>
        <s v="Jakob Rasmusson-03, Ludvig Rasmusson-01, Axel Strömsöe-00"/>
        <s v="Axel Strömsöe-00, Axel Sveed-97, Daniel Steinbock-96"/>
        <s v="Patrik Eriksson-65, Jörgen Lindh-69, Erik Johansson-74"/>
        <s v="Emil Ohlsson-95, Daniel Steinbock-96, Jakob Rastmusson-03, Axel Strömsöe-00"/>
        <s v="Erik Johansson-74, Patrik Eriksson-65, Jörgen Lindh-69" u="1"/>
        <s v="Leandro Ericsson-Pereira" u="1"/>
        <s v="Markus.Ekeblad-80" u="1"/>
        <s v="Jörgen Lingh-69" u="1"/>
        <s v="Fredrik Carpetsier-73" u="1"/>
        <s v="Emil Olsson-95" u="1"/>
        <s v="Conny Lindborg-78" u="1"/>
        <s v="Conny Liderborg-78" u="1"/>
        <s v="Anders Hjerén-67" u="1"/>
      </sharedItems>
    </cacheField>
    <cacheField name="Var" numFmtId="0">
      <sharedItems/>
    </cacheField>
    <cacheField name="När" numFmtId="14">
      <sharedItems containsSemiMixedTypes="0" containsNonDate="0" containsDate="1" containsString="0" minDate="2017-04-09T00:00:00" maxDate="2023-12-10T00:00:00"/>
    </cacheField>
    <cacheField name="Tävling" numFmtId="0">
      <sharedItems containsBlank="1"/>
    </cacheField>
    <cacheField name="Noterning" numFmtId="0">
      <sharedItems containsBlank="1"/>
    </cacheField>
    <cacheField name="Uppdaterat" numFmtId="0">
      <sharedItems containsNonDate="0" containsDate="1" containsString="0" containsBlank="1" minDate="2017-08-17T00:00:00" maxDate="2023-12-30T00:00:00"/>
    </cacheField>
    <cacheField name="Född" numFmtId="0">
      <sharedItems/>
    </cacheField>
    <cacheField name="År" numFmtId="14">
      <sharedItems count="7">
        <s v="2018"/>
        <s v="2021"/>
        <s v="2020"/>
        <s v="2022"/>
        <s v="2023"/>
        <s v="2017"/>
        <s v="2019"/>
      </sharedItems>
    </cacheField>
    <cacheField name="Århundrade" numFmtId="0">
      <sharedItems containsString="0" containsBlank="1" containsNumber="1" containsInteger="1" minValue="19" maxValue="20"/>
    </cacheField>
    <cacheField name="Född_år" numFmtId="0">
      <sharedItems containsBlank="1"/>
    </cacheField>
    <cacheField name="Ålder" numFmtId="0">
      <sharedItems containsString="0" containsBlank="1" containsNumber="1" containsInteger="1" minValue="7" maxValue="71"/>
    </cacheField>
    <cacheField name="Klass" numFmtId="0">
      <sharedItems count="15">
        <s v="Barn"/>
        <s v="F/P15 Ungdom"/>
        <s v="F/P17 Ungdom"/>
        <s v="K/M Senior"/>
        <s v="K/M40-44"/>
        <s v="K/M55-59"/>
        <s v="K/M22 Junior"/>
        <s v="F/P19 Junior"/>
        <s v="K/M35-39"/>
        <s v="K/M45-49"/>
        <s v="K/M65-69"/>
        <s v="F/P13 Ungdom"/>
        <s v="K/M50-54"/>
        <s v="K/M70-74"/>
        <s v="K/M60-6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rosoft Office-användare" refreshedDate="45290.428837731481" createdVersion="8" refreshedVersion="8" minRefreshableVersion="3" recordCount="373" xr:uid="{D67BA495-08D1-0D41-99B9-837D183A2848}">
  <cacheSource type="worksheet">
    <worksheetSource name="Tabell2_LK_Roslagen_Kvinnor"/>
  </cacheSource>
  <cacheFields count="14">
    <cacheField name="Distans" numFmtId="0">
      <sharedItems containsMixedTypes="1" containsNumber="1" containsInteger="1" minValue="60" maxValue="10000" count="17">
        <n v="60"/>
        <n v="80"/>
        <n v="100"/>
        <n v="200"/>
        <n v="400"/>
        <n v="600"/>
        <n v="800"/>
        <n v="1000"/>
        <n v="1500"/>
        <n v="1609"/>
        <n v="3000"/>
        <n v="5000"/>
        <n v="10000"/>
        <s v="10 km Landsväg"/>
        <s v="5 km landsväg"/>
        <s v="Halvmarathon"/>
        <s v="Marathon"/>
      </sharedItems>
    </cacheField>
    <cacheField name="Tid" numFmtId="0">
      <sharedItems/>
    </cacheField>
    <cacheField name="Person" numFmtId="0">
      <sharedItems count="56">
        <s v="Elina Wickman-07"/>
        <s v="Emelie Ahlström-13"/>
        <s v="Alma Zametica-11"/>
        <s v="Haylie Peirera Eriksson-10"/>
        <s v="Fredrika Karlsson-86"/>
        <s v="Emma Lundqvist-98"/>
        <s v="Marianne Smedmark-74"/>
        <s v="Amanda Jennerstål-88"/>
        <s v="Malin Besson-89"/>
        <s v="Frida Säfström-71"/>
        <s v="Isabelle Pauksens-95"/>
        <s v="Frida Sjöberg-88"/>
        <s v="Rebecka Lindberg-79"/>
        <s v="Linnea Kroon-03"/>
        <s v="Maria Sundberg-79"/>
        <s v="Helena Mägi-80"/>
        <s v="Hedda Edenfelt-06"/>
        <s v="Haylie Eriksson-10"/>
        <s v="Esther Rosander-14"/>
        <s v="Isabell Ahlström-81"/>
        <s v="Jennie Sandberg-70"/>
        <s v="Carola Eriksson-81"/>
        <s v="Anna Lindh-74"/>
        <s v="Sara Nyström-96"/>
        <s v="Carolina Wikström-93"/>
        <s v="Malin Österman-93"/>
        <s v="Julia Rasmusson-94"/>
        <s v="Alexandra Annerklev Fahlström-90"/>
        <s v="Cajsa Persson-09"/>
        <s v="Jenny Karlsson-75"/>
        <s v="Malin Mellberg-82"/>
        <s v="Helene Vivenius-66"/>
        <s v="Susanne Wahlqvist-69"/>
        <s v="Helena Saarela-80"/>
        <s v="Karin Hübinette-78"/>
        <s v="Therese Carlsson-75"/>
        <s v="Anna-Karin Wikström-65"/>
        <s v="Sara Smith-93"/>
        <s v="Matilda Häggström-88"/>
        <s v="Inga Kazlauskaite-77"/>
        <s v="Isabell Svensson-88"/>
        <s v="Ulrica Hägglund-76"/>
        <s v="Louise Johansson-75"/>
        <s v="Lisa Kroon-06"/>
        <s v="Louise Frilund-91"/>
        <s v="Nina Stahre-84"/>
        <s v="Jenni Westin-02"/>
        <s v="Evelina Davidsson-85"/>
        <s v="Mirza Zametica-75"/>
        <s v="Maja Grywenz-95"/>
        <s v="Rebeca Lindberg-79" u="1"/>
        <s v="Rebecca Lindberg-79" u="1"/>
        <s v="Malin Östermalm-93" u="1"/>
        <s v="Isabell Svensson-81" u="1"/>
        <s v="Helene Mägi-80" u="1"/>
        <s v="Alexandra Anneklev Fahlström-90" u="1"/>
      </sharedItems>
    </cacheField>
    <cacheField name="Var" numFmtId="0">
      <sharedItems/>
    </cacheField>
    <cacheField name="När" numFmtId="14">
      <sharedItems containsSemiMixedTypes="0" containsNonDate="0" containsDate="1" containsString="0" minDate="2017-04-09T00:00:00" maxDate="2023-12-10T00:00:00"/>
    </cacheField>
    <cacheField name="Tävling" numFmtId="0">
      <sharedItems containsBlank="1"/>
    </cacheField>
    <cacheField name="Noterning" numFmtId="0">
      <sharedItems containsBlank="1"/>
    </cacheField>
    <cacheField name="Uppdaterat" numFmtId="0">
      <sharedItems containsNonDate="0" containsDate="1" containsString="0" containsBlank="1" minDate="2017-08-13T00:00:00" maxDate="2023-12-16T00:00:00"/>
    </cacheField>
    <cacheField name="Född" numFmtId="0">
      <sharedItems/>
    </cacheField>
    <cacheField name="År" numFmtId="0">
      <sharedItems count="7">
        <s v="2017"/>
        <s v="2018"/>
        <s v="2019"/>
        <s v="2021"/>
        <s v="2020"/>
        <s v="2023"/>
        <s v="2022"/>
      </sharedItems>
    </cacheField>
    <cacheField name="Århundrade" numFmtId="0">
      <sharedItems containsSemiMixedTypes="0" containsString="0" containsNumber="1" containsInteger="1" minValue="19" maxValue="20"/>
    </cacheField>
    <cacheField name="Född_år" numFmtId="0">
      <sharedItems/>
    </cacheField>
    <cacheField name="Ålder" numFmtId="0">
      <sharedItems containsSemiMixedTypes="0" containsString="0" containsNumber="1" containsInteger="1" minValue="5" maxValue="57"/>
    </cacheField>
    <cacheField name="Klass" numFmtId="0">
      <sharedItems count="11">
        <s v="Barn"/>
        <s v="K/M Senior"/>
        <s v="K/M22 Junior"/>
        <s v="F/P19 Junior"/>
        <s v="K/M40-44"/>
        <s v="K/M45-49"/>
        <s v="F/P15 Ungdom"/>
        <s v="K/M35-39"/>
        <s v="F/P13 Ungdom"/>
        <s v="K/M55-59"/>
        <s v="K/M50-5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4">
  <r>
    <x v="0"/>
    <s v="14.05"/>
    <x v="0"/>
    <s v="Norrtälje"/>
    <d v="2018-08-15T00:00:00"/>
    <s v="Löparserien prova på bana"/>
    <s v="Klubbrekord P9, Gemensam start med flickor"/>
    <d v="2018-08-16T00:00:00"/>
    <s v="09"/>
    <x v="0"/>
    <n v="20"/>
    <s v="2009"/>
    <n v="9"/>
    <x v="0"/>
  </r>
  <r>
    <x v="1"/>
    <s v="10.07"/>
    <x v="1"/>
    <s v="Uppsala"/>
    <d v="2021-09-05T00:00:00"/>
    <s v="Upplands DM"/>
    <s v="Klubbrekord P15"/>
    <d v="2021-09-08T00:00:00"/>
    <s v="06"/>
    <x v="1"/>
    <n v="20"/>
    <s v="2006"/>
    <n v="15"/>
    <x v="1"/>
  </r>
  <r>
    <x v="1"/>
    <s v="10.82"/>
    <x v="1"/>
    <s v="Uppsala"/>
    <d v="2020-08-23T00:00:00"/>
    <s v="Uppland DM/UDM/JDM/VDM"/>
    <s v="Klubbrekord P15"/>
    <d v="2020-08-25T00:00:00"/>
    <s v="06"/>
    <x v="2"/>
    <n v="20"/>
    <s v="2006"/>
    <n v="14"/>
    <x v="1"/>
  </r>
  <r>
    <x v="1"/>
    <s v="117.91"/>
    <x v="0"/>
    <s v="Norrtälje"/>
    <d v="2018-06-22T00:00:00"/>
    <s v="Löparserien prova på bana"/>
    <s v="Klubbrekord P9, Gemensam start med flickor"/>
    <d v="2018-08-24T00:00:00"/>
    <s v="09"/>
    <x v="0"/>
    <n v="20"/>
    <s v="2009"/>
    <n v="9"/>
    <x v="0"/>
  </r>
  <r>
    <x v="2"/>
    <s v="12.24"/>
    <x v="1"/>
    <s v="Uppsala"/>
    <d v="2022-08-26T00:00:00"/>
    <s v="USM 15-16 år"/>
    <s v="Klubbrekord P17"/>
    <d v="2022-08-29T00:00:00"/>
    <s v="06"/>
    <x v="3"/>
    <n v="20"/>
    <s v="2006"/>
    <n v="16"/>
    <x v="2"/>
  </r>
  <r>
    <x v="2"/>
    <s v="12.47"/>
    <x v="1"/>
    <s v="Uppsala"/>
    <d v="2022-08-14T00:00:00"/>
    <s v="DM-JDM-UDM, Uppsalaspelen"/>
    <s v="Klubbrekord P17"/>
    <d v="2022-08-17T00:00:00"/>
    <s v="06"/>
    <x v="3"/>
    <n v="20"/>
    <s v="2006"/>
    <n v="16"/>
    <x v="2"/>
  </r>
  <r>
    <x v="2"/>
    <s v="12.71"/>
    <x v="1"/>
    <s v="Norrtälje"/>
    <d v="2021-07-28T00:00:00"/>
    <s v="Roslagsmästerskap"/>
    <m/>
    <d v="2021-07-31T00:00:00"/>
    <s v="06"/>
    <x v="1"/>
    <n v="20"/>
    <s v="2006"/>
    <n v="15"/>
    <x v="1"/>
  </r>
  <r>
    <x v="2"/>
    <s v="12.76"/>
    <x v="1"/>
    <s v="Norrtälje"/>
    <d v="2023-05-28T00:00:00"/>
    <s v="Roslagens Sparbanksspel"/>
    <m/>
    <d v="2023-06-03T00:00:00"/>
    <s v="06"/>
    <x v="4"/>
    <n v="20"/>
    <s v="2006"/>
    <n v="17"/>
    <x v="2"/>
  </r>
  <r>
    <x v="2"/>
    <s v="13.14"/>
    <x v="1"/>
    <s v="Norrtälje"/>
    <d v="2023-08-16T00:00:00"/>
    <s v="Löparkvällarna på bana i Roslagen"/>
    <m/>
    <d v="2023-08-23T00:00:00"/>
    <s v="06"/>
    <x v="4"/>
    <n v="20"/>
    <s v="2006"/>
    <n v="17"/>
    <x v="2"/>
  </r>
  <r>
    <x v="2"/>
    <s v="13.82"/>
    <x v="2"/>
    <s v="Norrtälje"/>
    <d v="2023-08-16T00:00:00"/>
    <s v="Löparkvällarna på bana i Roslagen"/>
    <m/>
    <d v="2023-08-23T00:00:00"/>
    <s v="08"/>
    <x v="4"/>
    <n v="20"/>
    <s v="2008"/>
    <n v="15"/>
    <x v="1"/>
  </r>
  <r>
    <x v="2"/>
    <s v="13.84"/>
    <x v="3"/>
    <s v="Norrtälje"/>
    <d v="2018-08-15T00:00:00"/>
    <s v="Löparserien prova på bana"/>
    <s v="Klubbrekord M (vind -1.2) Gemensam start med kvinnor"/>
    <d v="2018-08-16T00:00:00"/>
    <s v="89"/>
    <x v="0"/>
    <n v="19"/>
    <s v="1989"/>
    <n v="29"/>
    <x v="3"/>
  </r>
  <r>
    <x v="2"/>
    <s v="14.19"/>
    <x v="3"/>
    <s v="Norrtälje"/>
    <d v="2017-08-16T00:00:00"/>
    <m/>
    <s v="klubbrekord M"/>
    <d v="2017-08-17T00:00:00"/>
    <s v="89"/>
    <x v="5"/>
    <n v="19"/>
    <s v="1989"/>
    <n v="28"/>
    <x v="3"/>
  </r>
  <r>
    <x v="2"/>
    <s v="14.53"/>
    <x v="4"/>
    <s v="Norrtälje"/>
    <d v="2020-09-07T00:00:00"/>
    <s v="Roslagsmästerskap"/>
    <m/>
    <d v="2020-09-09T00:00:00"/>
    <s v="91"/>
    <x v="2"/>
    <n v="19"/>
    <s v="1991"/>
    <n v="29"/>
    <x v="3"/>
  </r>
  <r>
    <x v="2"/>
    <s v="14.63"/>
    <x v="4"/>
    <s v="Norrtälje"/>
    <d v="2021-07-28T00:00:00"/>
    <s v="Roslagsmästerskap"/>
    <m/>
    <d v="2021-07-31T00:00:00"/>
    <s v="91"/>
    <x v="1"/>
    <n v="19"/>
    <s v="1991"/>
    <n v="30"/>
    <x v="3"/>
  </r>
  <r>
    <x v="2"/>
    <s v="14.79"/>
    <x v="5"/>
    <s v="Norrtälje"/>
    <d v="2017-08-16T00:00:00"/>
    <m/>
    <s v="klubbrekord M40"/>
    <d v="2017-08-17T00:00:00"/>
    <s v="77"/>
    <x v="5"/>
    <n v="19"/>
    <s v="1977"/>
    <n v="40"/>
    <x v="4"/>
  </r>
  <r>
    <x v="2"/>
    <s v="17.23"/>
    <x v="6"/>
    <s v="Norrtälje"/>
    <d v="2020-09-07T00:00:00"/>
    <s v="Roslagsmästerskap"/>
    <s v="Klubbrekord M55"/>
    <m/>
    <s v="63"/>
    <x v="2"/>
    <n v="19"/>
    <s v="1963"/>
    <n v="57"/>
    <x v="5"/>
  </r>
  <r>
    <x v="2"/>
    <s v="22.88"/>
    <x v="0"/>
    <s v="Norrtälje"/>
    <d v="2018-08-29T00:00:00"/>
    <s v="Löparserien prova på bana"/>
    <s v="Klubbrekord P9, Gemensam start med flickor Vind +1.0"/>
    <d v="2018-08-30T00:00:00"/>
    <s v="09"/>
    <x v="0"/>
    <n v="20"/>
    <s v="2009"/>
    <n v="9"/>
    <x v="0"/>
  </r>
  <r>
    <x v="3"/>
    <s v="25.09"/>
    <x v="1"/>
    <s v="Uppsala"/>
    <d v="2022-08-27T00:00:00"/>
    <s v="USM 15-16 år"/>
    <s v="Klubbrekord P17"/>
    <d v="2022-08-29T00:00:00"/>
    <s v="06"/>
    <x v="3"/>
    <n v="20"/>
    <s v="2006"/>
    <n v="16"/>
    <x v="2"/>
  </r>
  <r>
    <x v="3"/>
    <s v="25.14"/>
    <x v="1"/>
    <s v="Huddinge"/>
    <d v="2022-06-19T00:00:00"/>
    <s v="Huddingespelen"/>
    <s v="Klubbrekord P17"/>
    <d v="2022-06-26T00:00:00"/>
    <s v="06"/>
    <x v="3"/>
    <n v="20"/>
    <s v="2006"/>
    <n v="16"/>
    <x v="2"/>
  </r>
  <r>
    <x v="3"/>
    <s v="25.74"/>
    <x v="1"/>
    <s v="Norrtälje"/>
    <d v="2022-07-04T00:00:00"/>
    <s v="Löparkväll i Roslagen"/>
    <m/>
    <d v="2022-07-10T00:00:00"/>
    <s v="06"/>
    <x v="3"/>
    <n v="20"/>
    <s v="2006"/>
    <n v="16"/>
    <x v="2"/>
  </r>
  <r>
    <x v="3"/>
    <s v="25.84"/>
    <x v="1"/>
    <s v="Norrtälje"/>
    <d v="2023-06-21T00:00:00"/>
    <s v="Löparkvällarna på bana i Roslagen"/>
    <m/>
    <d v="2023-06-24T00:00:00"/>
    <s v="06"/>
    <x v="4"/>
    <n v="20"/>
    <s v="2006"/>
    <n v="17"/>
    <x v="2"/>
  </r>
  <r>
    <x v="3"/>
    <s v="25.95"/>
    <x v="1"/>
    <s v="Märsta"/>
    <d v="2023-08-05T00:00:00"/>
    <s v="Mittsvenska-DM"/>
    <m/>
    <d v="2023-08-13T00:00:00"/>
    <s v="06"/>
    <x v="4"/>
    <n v="20"/>
    <s v="2006"/>
    <n v="17"/>
    <x v="2"/>
  </r>
  <r>
    <x v="3"/>
    <s v="28.26"/>
    <x v="3"/>
    <s v="Norrtälje"/>
    <d v="2017-08-23T00:00:00"/>
    <m/>
    <s v="klubbrekord M"/>
    <d v="2017-08-24T00:00:00"/>
    <s v="89"/>
    <x v="5"/>
    <n v="19"/>
    <s v="1989"/>
    <n v="28"/>
    <x v="3"/>
  </r>
  <r>
    <x v="3"/>
    <s v="28.61"/>
    <x v="3"/>
    <s v="Norrtälje"/>
    <d v="2018-08-22T00:00:00"/>
    <s v="Löparserien prova på bana"/>
    <s v="(vind -2,6) Gemensam start med kvinnor"/>
    <d v="2018-08-16T00:00:00"/>
    <s v="89"/>
    <x v="0"/>
    <n v="19"/>
    <s v="1989"/>
    <n v="29"/>
    <x v="3"/>
  </r>
  <r>
    <x v="3"/>
    <s v="30.45"/>
    <x v="5"/>
    <s v="Norrtälje"/>
    <d v="2017-08-23T00:00:00"/>
    <m/>
    <s v="klubbrekord M40"/>
    <d v="2017-08-24T00:00:00"/>
    <s v="77"/>
    <x v="5"/>
    <n v="19"/>
    <s v="1977"/>
    <n v="40"/>
    <x v="4"/>
  </r>
  <r>
    <x v="3"/>
    <s v="37.39"/>
    <x v="6"/>
    <s v="Norrtälje"/>
    <d v="2021-08-25T00:00:00"/>
    <s v="Roslagsmästerskap"/>
    <s v="Klubbrekord M55"/>
    <d v="2021-08-28T00:00:00"/>
    <s v="63"/>
    <x v="1"/>
    <n v="19"/>
    <s v="1963"/>
    <n v="58"/>
    <x v="5"/>
  </r>
  <r>
    <x v="4"/>
    <s v="39.84"/>
    <x v="1"/>
    <s v="Linköping"/>
    <d v="2021-08-21T00:00:00"/>
    <s v="JSM-USM15"/>
    <s v="Klubbrekord P15"/>
    <d v="2021-08-23T00:00:00"/>
    <s v="06"/>
    <x v="1"/>
    <n v="20"/>
    <s v="2006"/>
    <n v="15"/>
    <x v="1"/>
  </r>
  <r>
    <x v="4"/>
    <s v="41.12"/>
    <x v="1"/>
    <s v="Huddinge"/>
    <d v="2020-09-13T00:00:00"/>
    <s v="Svealandsmästerskapen"/>
    <s v="Klubbrekord P15"/>
    <d v="2020-09-21T00:00:00"/>
    <s v="06"/>
    <x v="2"/>
    <n v="20"/>
    <s v="2006"/>
    <n v="14"/>
    <x v="1"/>
  </r>
  <r>
    <x v="4"/>
    <s v="41.24"/>
    <x v="1"/>
    <s v="Uppsala"/>
    <d v="2021-09-05T00:00:00"/>
    <s v="Upplands DM"/>
    <m/>
    <d v="2021-09-08T00:00:00"/>
    <s v="06"/>
    <x v="1"/>
    <n v="20"/>
    <s v="2006"/>
    <n v="15"/>
    <x v="1"/>
  </r>
  <r>
    <x v="4"/>
    <s v="41.38"/>
    <x v="1"/>
    <s v="Norrtälje"/>
    <d v="2020-08-06T00:00:00"/>
    <s v="Resultattävling"/>
    <s v="Klubbrekord P15"/>
    <d v="2020-08-11T00:00:00"/>
    <s v="06"/>
    <x v="2"/>
    <n v="20"/>
    <s v="2006"/>
    <n v="14"/>
    <x v="1"/>
  </r>
  <r>
    <x v="4"/>
    <s v="42.49"/>
    <x v="1"/>
    <s v="Uppsala"/>
    <d v="2020-08-21T00:00:00"/>
    <s v="Uppland DM/UDM/JDM/VDM"/>
    <m/>
    <d v="2020-08-25T00:00:00"/>
    <s v="06"/>
    <x v="2"/>
    <n v="20"/>
    <s v="2006"/>
    <n v="14"/>
    <x v="1"/>
  </r>
  <r>
    <x v="5"/>
    <s v="52.55"/>
    <x v="7"/>
    <s v="Norrtälje"/>
    <d v="2017-08-30T00:00:00"/>
    <m/>
    <s v="klubbrekord M/M22"/>
    <d v="2017-09-01T00:00:00"/>
    <s v="95"/>
    <x v="5"/>
    <n v="19"/>
    <s v="1995"/>
    <n v="22"/>
    <x v="6"/>
  </r>
  <r>
    <x v="5"/>
    <s v="54.88"/>
    <x v="7"/>
    <s v="Norrtälje"/>
    <d v="2018-08-29T00:00:00"/>
    <s v="Löparserien prova på bana"/>
    <s v="Gemensam start med kvinnor"/>
    <d v="2018-08-30T00:00:00"/>
    <s v="95"/>
    <x v="0"/>
    <n v="19"/>
    <s v="1995"/>
    <n v="23"/>
    <x v="3"/>
  </r>
  <r>
    <x v="5"/>
    <s v="56.93"/>
    <x v="1"/>
    <s v="Norrtälje"/>
    <d v="2021-09-08T00:00:00"/>
    <s v="Roslagsmästerskap"/>
    <m/>
    <d v="2021-09-11T00:00:00"/>
    <s v="06"/>
    <x v="1"/>
    <n v="20"/>
    <s v="2006"/>
    <n v="15"/>
    <x v="1"/>
  </r>
  <r>
    <x v="5"/>
    <s v="57.04"/>
    <x v="1"/>
    <s v="Norrtälje"/>
    <d v="2022-08-15T00:00:00"/>
    <s v="Löparkväll i Roslagen"/>
    <s v="Klubbrekord P17"/>
    <d v="2022-08-17T00:00:00"/>
    <s v="06"/>
    <x v="3"/>
    <n v="20"/>
    <s v="2006"/>
    <n v="16"/>
    <x v="2"/>
  </r>
  <r>
    <x v="5"/>
    <s v="57.75"/>
    <x v="1"/>
    <s v="Uppsala"/>
    <d v="2022-08-14T00:00:00"/>
    <s v="DM-JDM-UDM, Uppsalaspelen"/>
    <s v="Klubbrekord P17"/>
    <d v="2022-08-17T00:00:00"/>
    <s v="06"/>
    <x v="3"/>
    <n v="20"/>
    <s v="2006"/>
    <n v="16"/>
    <x v="2"/>
  </r>
  <r>
    <x v="5"/>
    <s v="58.01"/>
    <x v="1"/>
    <s v="Uppsala"/>
    <d v="2022-08-26T00:00:00"/>
    <s v="USM 15-16 år"/>
    <m/>
    <d v="2022-08-29T00:00:00"/>
    <s v="06"/>
    <x v="3"/>
    <n v="20"/>
    <s v="2006"/>
    <n v="16"/>
    <x v="2"/>
  </r>
  <r>
    <x v="5"/>
    <s v="61.10"/>
    <x v="8"/>
    <s v="Huddinge"/>
    <d v="2018-08-04T00:00:00"/>
    <s v="JSM/USM"/>
    <s v="Klubbrekord P19 Passertid"/>
    <d v="2018-08-06T00:00:00"/>
    <s v="00"/>
    <x v="0"/>
    <n v="20"/>
    <s v="2000"/>
    <n v="18"/>
    <x v="7"/>
  </r>
  <r>
    <x v="5"/>
    <s v="61.16"/>
    <x v="9"/>
    <s v="Huddinge"/>
    <d v="2018-08-04T00:00:00"/>
    <s v="JSM/USM"/>
    <s v="Passertid 800 m"/>
    <d v="2018-08-06T00:00:00"/>
    <s v="96"/>
    <x v="0"/>
    <n v="19"/>
    <s v="1996"/>
    <n v="22"/>
    <x v="6"/>
  </r>
  <r>
    <x v="5"/>
    <s v="61.55"/>
    <x v="10"/>
    <s v="Huddinge"/>
    <d v="2018-08-04T00:00:00"/>
    <s v="JSM/USM"/>
    <s v="Passertid 800 m"/>
    <d v="2018-08-06T00:00:00"/>
    <s v="97"/>
    <x v="0"/>
    <n v="19"/>
    <s v="1997"/>
    <n v="21"/>
    <x v="6"/>
  </r>
  <r>
    <x v="5"/>
    <s v="61.78"/>
    <x v="11"/>
    <s v="Norrtälje"/>
    <d v="2017-08-30T00:00:00"/>
    <m/>
    <s v="klubbrekord M35"/>
    <d v="2017-09-01T00:00:00"/>
    <s v="79"/>
    <x v="5"/>
    <n v="19"/>
    <s v="1979"/>
    <n v="38"/>
    <x v="8"/>
  </r>
  <r>
    <x v="5"/>
    <s v="62.31"/>
    <x v="12"/>
    <s v="Norrtälje"/>
    <d v="2020-09-07T00:00:00"/>
    <s v="Roslagsmästerskap"/>
    <s v="klubbrekord M40"/>
    <d v="2020-09-09T00:00:00"/>
    <s v="77"/>
    <x v="2"/>
    <n v="19"/>
    <s v="1977"/>
    <n v="43"/>
    <x v="4"/>
  </r>
  <r>
    <x v="5"/>
    <s v="62.31"/>
    <x v="13"/>
    <s v="Huddinge"/>
    <d v="2019-07-21T00:00:00"/>
    <s v="Julitävling 1"/>
    <s v="Klubbrekord M45"/>
    <d v="2019-07-28T00:00:00"/>
    <s v="74"/>
    <x v="6"/>
    <n v="19"/>
    <s v="1974"/>
    <n v="45"/>
    <x v="9"/>
  </r>
  <r>
    <x v="5"/>
    <s v="63.95"/>
    <x v="3"/>
    <s v="Norrtälje"/>
    <d v="2017-08-30T00:00:00"/>
    <m/>
    <m/>
    <d v="2017-09-01T00:00:00"/>
    <s v="89"/>
    <x v="5"/>
    <n v="19"/>
    <s v="1989"/>
    <n v="28"/>
    <x v="3"/>
  </r>
  <r>
    <x v="5"/>
    <s v="70.52"/>
    <x v="14"/>
    <s v="Högby"/>
    <d v="2018-08-12T00:00:00"/>
    <s v="Veteran-SM Öland"/>
    <s v="Klubbrekord M65"/>
    <d v="2018-08-13T00:00:00"/>
    <s v="52"/>
    <x v="0"/>
    <n v="19"/>
    <s v="1952"/>
    <n v="66"/>
    <x v="10"/>
  </r>
  <r>
    <x v="5"/>
    <s v="70.86"/>
    <x v="14"/>
    <s v="Uppsala"/>
    <d v="2018-08-19T00:00:00"/>
    <s v="Arena-DM"/>
    <m/>
    <d v="2018-08-20T00:00:00"/>
    <s v="52"/>
    <x v="0"/>
    <n v="19"/>
    <s v="1952"/>
    <n v="66"/>
    <x v="10"/>
  </r>
  <r>
    <x v="5"/>
    <s v="72.90"/>
    <x v="4"/>
    <s v="Norrtälje"/>
    <d v="2020-09-07T00:00:00"/>
    <s v="Roslagsmästerskap"/>
    <m/>
    <d v="2020-09-09T00:00:00"/>
    <s v="91"/>
    <x v="2"/>
    <n v="19"/>
    <s v="1991"/>
    <n v="29"/>
    <x v="3"/>
  </r>
  <r>
    <x v="5"/>
    <s v="72.90"/>
    <x v="14"/>
    <s v="Huddinge"/>
    <d v="2019-08-18T00:00:00"/>
    <s v="Veteran-SM"/>
    <m/>
    <d v="2019-08-19T00:00:00"/>
    <s v="52"/>
    <x v="6"/>
    <n v="19"/>
    <s v="1952"/>
    <n v="67"/>
    <x v="10"/>
  </r>
  <r>
    <x v="5"/>
    <s v="75.35"/>
    <x v="6"/>
    <s v="Norrtälje"/>
    <d v="2019-09-11T00:00:00"/>
    <s v="RM-bana"/>
    <s v="Klubbrekord M55"/>
    <d v="2019-09-13T00:00:00"/>
    <s v="63"/>
    <x v="6"/>
    <n v="19"/>
    <s v="1963"/>
    <n v="56"/>
    <x v="5"/>
  </r>
  <r>
    <x v="5"/>
    <s v="79.96"/>
    <x v="6"/>
    <s v="Norrtälje"/>
    <d v="2020-09-07T00:00:00"/>
    <s v="Roslagsmästerskap"/>
    <m/>
    <d v="2020-09-09T00:00:00"/>
    <s v="63"/>
    <x v="2"/>
    <n v="19"/>
    <s v="1963"/>
    <n v="57"/>
    <x v="5"/>
  </r>
  <r>
    <x v="6"/>
    <s v="1.36.82"/>
    <x v="2"/>
    <s v="Norrtälje"/>
    <d v="2023-08-16T00:00:00"/>
    <s v="Löparkvällarna på bana i Roslagen"/>
    <s v="Klubbrekord P15"/>
    <d v="2023-08-23T00:00:00"/>
    <s v="08"/>
    <x v="4"/>
    <n v="20"/>
    <s v="2008"/>
    <n v="15"/>
    <x v="1"/>
  </r>
  <r>
    <x v="6"/>
    <s v="1.49.61"/>
    <x v="1"/>
    <s v="Uppsala"/>
    <d v="2019-08-31T00:00:00"/>
    <s v="Upplands Ungdoms-DM"/>
    <s v="Klubbrekord P13"/>
    <d v="2019-09-02T00:00:00"/>
    <s v="06"/>
    <x v="6"/>
    <n v="20"/>
    <s v="2006"/>
    <n v="13"/>
    <x v="11"/>
  </r>
  <r>
    <x v="6"/>
    <s v="2.00.30"/>
    <x v="15"/>
    <s v="Norrtälje"/>
    <d v="2023-08-16T00:00:00"/>
    <s v="Löparkvällarna på bana i Roslagen"/>
    <m/>
    <d v="2023-08-23T00:00:00"/>
    <s v="12"/>
    <x v="4"/>
    <n v="20"/>
    <s v="2012"/>
    <n v="11"/>
    <x v="0"/>
  </r>
  <r>
    <x v="6"/>
    <s v="2.17.14"/>
    <x v="16"/>
    <s v="Norrtälje"/>
    <d v="2017-08-16T00:00:00"/>
    <m/>
    <s v="klubbrekord P11"/>
    <m/>
    <s v="08"/>
    <x v="5"/>
    <n v="20"/>
    <s v="2008"/>
    <n v="9"/>
    <x v="0"/>
  </r>
  <r>
    <x v="6"/>
    <s v="2.23.25"/>
    <x v="17"/>
    <s v="Norrtälje"/>
    <d v="2017-08-23T00:00:00"/>
    <m/>
    <m/>
    <d v="2017-08-24T00:00:00"/>
    <s v="07"/>
    <x v="5"/>
    <n v="20"/>
    <s v="2007"/>
    <n v="10"/>
    <x v="0"/>
  </r>
  <r>
    <x v="6"/>
    <s v="2.32.85"/>
    <x v="18"/>
    <s v="Norrtälje"/>
    <d v="2017-08-16T00:00:00"/>
    <m/>
    <m/>
    <m/>
    <s v="10"/>
    <x v="5"/>
    <n v="20"/>
    <s v="2010"/>
    <n v="7"/>
    <x v="0"/>
  </r>
  <r>
    <x v="7"/>
    <d v="1899-12-30T00:02:17"/>
    <x v="2"/>
    <s v="Norrtälje"/>
    <d v="2022-07-04T00:00:00"/>
    <s v="Löparkväll i Roslagen"/>
    <m/>
    <d v="2022-07-10T00:00:00"/>
    <s v="08"/>
    <x v="3"/>
    <n v="20"/>
    <s v="2008"/>
    <n v="14"/>
    <x v="1"/>
  </r>
  <r>
    <x v="7"/>
    <d v="1899-12-30T00:02:23"/>
    <x v="2"/>
    <s v="Uppsala"/>
    <d v="2022-08-13T00:00:00"/>
    <s v="DM-JDM-UDM, Uppsalaspelen"/>
    <m/>
    <d v="2022-08-17T00:00:00"/>
    <s v="08"/>
    <x v="3"/>
    <n v="20"/>
    <s v="2008"/>
    <n v="14"/>
    <x v="1"/>
  </r>
  <r>
    <x v="7"/>
    <s v="02.09,51"/>
    <x v="13"/>
    <s v="Norrtälje"/>
    <d v="2021-07-28T00:00:00"/>
    <s v="Roslagsmästerskap"/>
    <m/>
    <d v="2021-07-31T00:00:00"/>
    <s v="74"/>
    <x v="1"/>
    <n v="19"/>
    <s v="1974"/>
    <n v="47"/>
    <x v="9"/>
  </r>
  <r>
    <x v="7"/>
    <s v="02.11.90"/>
    <x v="19"/>
    <s v="Norrtälje"/>
    <d v="2021-07-28T00:00:00"/>
    <s v="Roslagsmästerskap"/>
    <m/>
    <d v="2021-08-01T00:00:00"/>
    <s v="01"/>
    <x v="1"/>
    <n v="20"/>
    <s v="2001"/>
    <n v="20"/>
    <x v="6"/>
  </r>
  <r>
    <x v="7"/>
    <s v="02.12.16"/>
    <x v="1"/>
    <s v="Linköping"/>
    <d v="2021-08-20T00:00:00"/>
    <s v="JSM-USM15"/>
    <s v="Klubbrekord P15"/>
    <d v="2021-08-23T00:00:00"/>
    <s v="06"/>
    <x v="1"/>
    <n v="20"/>
    <s v="2006"/>
    <n v="15"/>
    <x v="1"/>
  </r>
  <r>
    <x v="7"/>
    <s v="02.13.02"/>
    <x v="1"/>
    <s v="Uppsala"/>
    <d v="2021-09-04T00:00:00"/>
    <s v="Upplands DM"/>
    <m/>
    <d v="2021-09-08T00:00:00"/>
    <s v="06"/>
    <x v="1"/>
    <n v="20"/>
    <s v="2006"/>
    <n v="15"/>
    <x v="1"/>
  </r>
  <r>
    <x v="7"/>
    <s v="02.13.97"/>
    <x v="1"/>
    <s v="Danderyd"/>
    <d v="2021-06-20T00:00:00"/>
    <s v="Danderydsspelen"/>
    <m/>
    <d v="2021-07-05T00:00:00"/>
    <s v="06"/>
    <x v="1"/>
    <n v="20"/>
    <s v="2006"/>
    <n v="15"/>
    <x v="1"/>
  </r>
  <r>
    <x v="7"/>
    <s v="02.28.01"/>
    <x v="1"/>
    <s v="Norrtälje"/>
    <d v="2021-07-28T00:00:00"/>
    <s v="Roslagsmästerskap"/>
    <m/>
    <d v="2021-08-01T00:00:00"/>
    <s v="06"/>
    <x v="1"/>
    <n v="20"/>
    <s v="2006"/>
    <n v="15"/>
    <x v="1"/>
  </r>
  <r>
    <x v="7"/>
    <s v="02.29.47"/>
    <x v="20"/>
    <s v="Norrtälje"/>
    <d v="2021-07-29T00:00:00"/>
    <s v="Roslagsmästerskap"/>
    <m/>
    <d v="2021-08-01T00:00:00"/>
    <s v="03"/>
    <x v="1"/>
    <n v="20"/>
    <s v="2003"/>
    <n v="18"/>
    <x v="7"/>
  </r>
  <r>
    <x v="7"/>
    <s v="02.34.85"/>
    <x v="21"/>
    <s v="Norrtälje"/>
    <d v="2021-07-28T00:00:00"/>
    <s v="Roslagsmästerskap"/>
    <m/>
    <d v="2021-07-31T00:00:00"/>
    <s v="69"/>
    <x v="1"/>
    <n v="19"/>
    <s v="1969"/>
    <n v="52"/>
    <x v="12"/>
  </r>
  <r>
    <x v="7"/>
    <s v="03.08.97"/>
    <x v="4"/>
    <s v="Norrtälje"/>
    <d v="2021-07-28T00:00:00"/>
    <s v="Roslagsmästerskap"/>
    <m/>
    <d v="2021-08-01T00:00:00"/>
    <s v="91"/>
    <x v="1"/>
    <n v="19"/>
    <s v="1991"/>
    <n v="30"/>
    <x v="3"/>
  </r>
  <r>
    <x v="7"/>
    <s v="2.01.18"/>
    <x v="22"/>
    <s v="Högby"/>
    <d v="2018-08-10T00:00:00"/>
    <s v="Veteran-SM Öland"/>
    <s v="Klubbrekord M/M35"/>
    <d v="2018-08-13T00:00:00"/>
    <s v="82"/>
    <x v="0"/>
    <n v="19"/>
    <s v="1982"/>
    <n v="36"/>
    <x v="8"/>
  </r>
  <r>
    <x v="7"/>
    <s v="2.01.68"/>
    <x v="22"/>
    <s v="Sollentuna"/>
    <d v="2018-06-28T00:00:00"/>
    <s v="Folksam GP"/>
    <s v="Klubbrekord M/M35"/>
    <d v="2018-06-29T00:00:00"/>
    <s v="82"/>
    <x v="0"/>
    <n v="19"/>
    <s v="1982"/>
    <n v="36"/>
    <x v="8"/>
  </r>
  <r>
    <x v="7"/>
    <s v="2.01.98"/>
    <x v="22"/>
    <s v="Huddinge"/>
    <d v="2018-06-16T00:00:00"/>
    <s v="Huddingespelen"/>
    <s v="Klubbrekord M/M35"/>
    <d v="2018-06-17T00:00:00"/>
    <s v="82"/>
    <x v="0"/>
    <n v="19"/>
    <s v="1982"/>
    <n v="36"/>
    <x v="8"/>
  </r>
  <r>
    <x v="7"/>
    <s v="2.01.99"/>
    <x v="22"/>
    <s v="Sollentuna"/>
    <d v="2018-06-02T00:00:00"/>
    <s v="Sayo"/>
    <s v="Klubbrekord M/M35"/>
    <d v="2018-06-03T00:00:00"/>
    <s v="82"/>
    <x v="0"/>
    <n v="19"/>
    <s v="1982"/>
    <n v="36"/>
    <x v="8"/>
  </r>
  <r>
    <x v="7"/>
    <s v="2.02.18"/>
    <x v="22"/>
    <s v="Karlstad"/>
    <d v="2018-07-25T00:00:00"/>
    <s v="Folksam GP"/>
    <m/>
    <d v="2018-07-26T00:00:00"/>
    <s v="82"/>
    <x v="0"/>
    <n v="19"/>
    <s v="1982"/>
    <n v="36"/>
    <x v="8"/>
  </r>
  <r>
    <x v="7"/>
    <s v="2.02.65"/>
    <x v="8"/>
    <s v="Leksand"/>
    <d v="2019-07-20T00:00:00"/>
    <s v="Sparbankspelen"/>
    <s v="Klubbrekord P19"/>
    <d v="2019-07-25T00:00:00"/>
    <s v="00"/>
    <x v="6"/>
    <n v="20"/>
    <s v="2000"/>
    <n v="19"/>
    <x v="7"/>
  </r>
  <r>
    <x v="7"/>
    <s v="2.02.91"/>
    <x v="8"/>
    <s v="Stadion"/>
    <d v="2019-05-26T00:00:00"/>
    <s v="Stafett-USM-JSM-SM-VSM"/>
    <s v="Sträcktid på stafett, Klubbrekord P19"/>
    <d v="2019-05-27T00:00:00"/>
    <s v="00"/>
    <x v="6"/>
    <n v="20"/>
    <s v="2000"/>
    <n v="19"/>
    <x v="7"/>
  </r>
  <r>
    <x v="7"/>
    <s v="2.03.92"/>
    <x v="22"/>
    <s v="Täby"/>
    <d v="2018-05-20T00:00:00"/>
    <s v="Täby Open"/>
    <s v="Klubbrekord M/M35"/>
    <d v="2018-05-22T00:00:00"/>
    <s v="82"/>
    <x v="0"/>
    <n v="19"/>
    <s v="1982"/>
    <n v="36"/>
    <x v="8"/>
  </r>
  <r>
    <x v="7"/>
    <s v="2.04.56"/>
    <x v="8"/>
    <s v="Göteborg"/>
    <d v="2018-05-27T00:00:00"/>
    <s v="Stafett-SM M22"/>
    <s v="Klubbrekord P19"/>
    <d v="2018-06-02T00:00:00"/>
    <s v="00"/>
    <x v="0"/>
    <n v="20"/>
    <s v="2000"/>
    <n v="18"/>
    <x v="7"/>
  </r>
  <r>
    <x v="7"/>
    <s v="2.05.23"/>
    <x v="8"/>
    <s v="Huddinge"/>
    <d v="2018-08-04T00:00:00"/>
    <s v="JSM/USM"/>
    <m/>
    <d v="2018-08-06T00:00:00"/>
    <s v="00"/>
    <x v="0"/>
    <n v="20"/>
    <s v="2000"/>
    <n v="18"/>
    <x v="7"/>
  </r>
  <r>
    <x v="7"/>
    <s v="2.06.61"/>
    <x v="23"/>
    <s v="Stadion"/>
    <d v="2019-05-26T00:00:00"/>
    <s v="Stafett-USM-JSM-SM-VSM"/>
    <s v="Sträcktid på stafett, Klubbrekord P17"/>
    <d v="2019-05-27T00:00:00"/>
    <s v="03"/>
    <x v="6"/>
    <n v="20"/>
    <s v="2003"/>
    <n v="16"/>
    <x v="2"/>
  </r>
  <r>
    <x v="7"/>
    <s v="2.06.70"/>
    <x v="9"/>
    <s v="Huddinge"/>
    <d v="2018-04-01T00:00:00"/>
    <s v="JSM/USM"/>
    <s v="Klubbrekord M22"/>
    <d v="2018-08-06T00:00:00"/>
    <s v="96"/>
    <x v="0"/>
    <n v="19"/>
    <s v="1996"/>
    <n v="22"/>
    <x v="6"/>
  </r>
  <r>
    <x v="7"/>
    <s v="2.06.75"/>
    <x v="10"/>
    <s v="Karlstad"/>
    <d v="2018-07-25T00:00:00"/>
    <s v="Folksam GP"/>
    <s v="Klubbrekord M22"/>
    <d v="2018-07-26T00:00:00"/>
    <s v="97"/>
    <x v="0"/>
    <n v="19"/>
    <s v="1997"/>
    <n v="21"/>
    <x v="6"/>
  </r>
  <r>
    <x v="7"/>
    <s v="2.07.19"/>
    <x v="13"/>
    <s v="Vallentuna"/>
    <d v="2019-08-26T00:00:00"/>
    <s v="Vallentunakvällen 2"/>
    <s v="Klubbrekord M45"/>
    <d v="2019-08-28T00:00:00"/>
    <s v="74"/>
    <x v="6"/>
    <n v="19"/>
    <s v="1974"/>
    <n v="45"/>
    <x v="9"/>
  </r>
  <r>
    <x v="7"/>
    <s v="2.07.24"/>
    <x v="22"/>
    <s v="Danderyd"/>
    <d v="2018-05-13T00:00:00"/>
    <s v="Danderyds ungdomsspel"/>
    <s v="Klubbrekord M/M35"/>
    <d v="2018-05-14T00:00:00"/>
    <s v="82"/>
    <x v="0"/>
    <n v="19"/>
    <s v="1982"/>
    <n v="36"/>
    <x v="8"/>
  </r>
  <r>
    <x v="7"/>
    <s v="2.07.71"/>
    <x v="13"/>
    <s v="Huddinge"/>
    <d v="2019-07-21T00:00:00"/>
    <s v="Julitävling 1"/>
    <s v="Klubbrekord M45"/>
    <d v="2019-07-25T00:00:00"/>
    <s v="74"/>
    <x v="6"/>
    <n v="19"/>
    <s v="1974"/>
    <n v="45"/>
    <x v="9"/>
  </r>
  <r>
    <x v="7"/>
    <s v="2.08.11"/>
    <x v="13"/>
    <s v="Norrtälje"/>
    <d v="2019-09-11T00:00:00"/>
    <s v="RM-bana"/>
    <s v="Gemensam med kvinnor"/>
    <d v="2019-09-13T00:00:00"/>
    <s v="74"/>
    <x v="6"/>
    <n v="19"/>
    <s v="1974"/>
    <n v="45"/>
    <x v="9"/>
  </r>
  <r>
    <x v="7"/>
    <s v="2.08.78"/>
    <x v="10"/>
    <s v="Huddinge"/>
    <d v="2018-06-16T00:00:00"/>
    <s v="Huddingespelen"/>
    <s v="Klubbrekord M22"/>
    <d v="2018-06-17T00:00:00"/>
    <s v="97"/>
    <x v="0"/>
    <n v="19"/>
    <s v="1997"/>
    <n v="21"/>
    <x v="6"/>
  </r>
  <r>
    <x v="7"/>
    <s v="2.08.84"/>
    <x v="9"/>
    <s v="Danderyd"/>
    <d v="2018-05-13T00:00:00"/>
    <s v="Danderyds ungdomsspel"/>
    <m/>
    <d v="2018-05-14T00:00:00"/>
    <s v="96"/>
    <x v="0"/>
    <n v="19"/>
    <s v="1996"/>
    <n v="22"/>
    <x v="6"/>
  </r>
  <r>
    <x v="7"/>
    <s v="2.08.96"/>
    <x v="10"/>
    <s v="Sollentuna"/>
    <d v="2018-06-28T00:00:00"/>
    <s v="Folksam GP"/>
    <m/>
    <d v="2018-06-29T00:00:00"/>
    <s v="97"/>
    <x v="0"/>
    <n v="19"/>
    <s v="1997"/>
    <n v="21"/>
    <x v="6"/>
  </r>
  <r>
    <x v="7"/>
    <s v="2.09.47"/>
    <x v="10"/>
    <s v="Sollentuna"/>
    <d v="2018-06-02T00:00:00"/>
    <s v="Sayo"/>
    <m/>
    <d v="2018-06-03T00:00:00"/>
    <s v="97"/>
    <x v="0"/>
    <n v="19"/>
    <s v="1997"/>
    <n v="21"/>
    <x v="6"/>
  </r>
  <r>
    <x v="7"/>
    <s v="2.09.70"/>
    <x v="9"/>
    <s v="Täby"/>
    <d v="2018-05-20T00:00:00"/>
    <s v="Täby Open"/>
    <m/>
    <d v="2018-05-20T00:00:00"/>
    <s v="96"/>
    <x v="0"/>
    <n v="19"/>
    <s v="1996"/>
    <n v="22"/>
    <x v="6"/>
  </r>
  <r>
    <x v="7"/>
    <s v="2.09.79"/>
    <x v="13"/>
    <s v="Danderyd"/>
    <d v="2018-05-13T00:00:00"/>
    <s v="Danderyds ungdomsspel"/>
    <m/>
    <d v="2018-05-14T00:00:00"/>
    <s v="74"/>
    <x v="0"/>
    <n v="19"/>
    <s v="1974"/>
    <n v="44"/>
    <x v="4"/>
  </r>
  <r>
    <x v="7"/>
    <s v="2.09.95"/>
    <x v="12"/>
    <s v="Huddinge"/>
    <d v="2020-09-27T00:00:00"/>
    <s v="Huddingespelen &amp; UDM"/>
    <m/>
    <d v="2020-10-07T00:00:00"/>
    <s v="77"/>
    <x v="2"/>
    <n v="19"/>
    <s v="1977"/>
    <n v="43"/>
    <x v="4"/>
  </r>
  <r>
    <x v="7"/>
    <s v="2.10.36"/>
    <x v="13"/>
    <s v="Norrtälje"/>
    <d v="2018-08-15T00:00:00"/>
    <s v="Löparserien prova på bana"/>
    <s v="Gemensam start med kvinnor"/>
    <d v="2018-08-16T00:00:00"/>
    <s v="74"/>
    <x v="0"/>
    <n v="19"/>
    <s v="1974"/>
    <n v="44"/>
    <x v="4"/>
  </r>
  <r>
    <x v="7"/>
    <s v="2.10.50"/>
    <x v="24"/>
    <s v="Huddinge"/>
    <d v="2018-06-16T00:00:00"/>
    <s v="Huddingespelen"/>
    <s v="Klubbrekord P17"/>
    <d v="2018-06-17T00:00:00"/>
    <s v="01"/>
    <x v="0"/>
    <n v="20"/>
    <s v="2001"/>
    <n v="17"/>
    <x v="2"/>
  </r>
  <r>
    <x v="7"/>
    <s v="2.10.62"/>
    <x v="12"/>
    <s v="Norrtälje"/>
    <d v="2020-09-07T00:00:00"/>
    <s v="Roslagsmästerskap"/>
    <m/>
    <d v="2020-09-09T00:00:00"/>
    <s v="77"/>
    <x v="2"/>
    <n v="19"/>
    <s v="1977"/>
    <n v="43"/>
    <x v="4"/>
  </r>
  <r>
    <x v="7"/>
    <s v="2.10.83"/>
    <x v="10"/>
    <s v="Huddinge"/>
    <d v="2018-08-04T00:00:00"/>
    <s v="JSM/USM"/>
    <m/>
    <d v="2018-08-06T00:00:00"/>
    <s v="97"/>
    <x v="0"/>
    <n v="19"/>
    <s v="1997"/>
    <n v="21"/>
    <x v="6"/>
  </r>
  <r>
    <x v="7"/>
    <s v="2.11.21"/>
    <x v="2"/>
    <s v="Täby"/>
    <d v="2023-08-18T00:00:00"/>
    <s v="JSM19-USM15"/>
    <m/>
    <d v="2023-12-29T00:00:00"/>
    <s v="08"/>
    <x v="4"/>
    <n v="20"/>
    <s v="2008"/>
    <n v="15"/>
    <x v="1"/>
  </r>
  <r>
    <x v="7"/>
    <s v="2.12.65"/>
    <x v="2"/>
    <s v="Norrtälje"/>
    <d v="2023-05-28T00:00:00"/>
    <s v="Roslagens Sparbanksspel"/>
    <m/>
    <d v="2023-06-03T00:00:00"/>
    <s v="08"/>
    <x v="4"/>
    <n v="20"/>
    <s v="2008"/>
    <n v="15"/>
    <x v="1"/>
  </r>
  <r>
    <x v="7"/>
    <s v="2.13.54"/>
    <x v="10"/>
    <s v="Danderyd"/>
    <d v="2018-05-13T00:00:00"/>
    <s v="Danderyds ungdomsspel"/>
    <m/>
    <d v="2018-05-14T00:00:00"/>
    <s v="97"/>
    <x v="0"/>
    <n v="19"/>
    <s v="1997"/>
    <n v="21"/>
    <x v="6"/>
  </r>
  <r>
    <x v="7"/>
    <s v="2.14.15"/>
    <x v="10"/>
    <s v="Täby"/>
    <d v="2018-05-20T00:00:00"/>
    <s v="Täby Open"/>
    <m/>
    <d v="2018-05-22T00:00:00"/>
    <s v="97"/>
    <x v="0"/>
    <n v="19"/>
    <s v="1997"/>
    <n v="21"/>
    <x v="6"/>
  </r>
  <r>
    <x v="7"/>
    <s v="2.15.51"/>
    <x v="25"/>
    <s v="Norrtälje"/>
    <d v="2020-07-13T00:00:00"/>
    <s v="Roslagsmästerskap"/>
    <m/>
    <d v="2020-07-14T00:00:00"/>
    <s v="03"/>
    <x v="2"/>
    <n v="20"/>
    <s v="2003"/>
    <n v="17"/>
    <x v="2"/>
  </r>
  <r>
    <x v="7"/>
    <s v="2.16.02"/>
    <x v="1"/>
    <s v="Huddinge"/>
    <d v="2020-09-13T00:00:00"/>
    <s v="Svealandsmästerskapen"/>
    <s v="Klubbrekord P15"/>
    <d v="2020-09-21T00:00:00"/>
    <s v="06"/>
    <x v="2"/>
    <n v="20"/>
    <s v="2006"/>
    <n v="14"/>
    <x v="1"/>
  </r>
  <r>
    <x v="7"/>
    <s v="2.16.45"/>
    <x v="2"/>
    <s v="Norrtälje"/>
    <d v="2023-06-21T00:00:00"/>
    <s v="Löparkvällarna på bana i Roslagen"/>
    <m/>
    <d v="2023-06-24T00:00:00"/>
    <s v="08"/>
    <x v="4"/>
    <n v="20"/>
    <s v="2008"/>
    <n v="15"/>
    <x v="1"/>
  </r>
  <r>
    <x v="7"/>
    <s v="2.16.49"/>
    <x v="24"/>
    <s v="Stadion"/>
    <d v="2019-05-26T00:00:00"/>
    <s v="Stafett-USM-JSM-SM-VSM"/>
    <s v="Sträcktid på stafett"/>
    <d v="2019-05-27T00:00:00"/>
    <s v="01"/>
    <x v="6"/>
    <n v="20"/>
    <s v="2001"/>
    <n v="18"/>
    <x v="7"/>
  </r>
  <r>
    <x v="7"/>
    <s v="2.17.07"/>
    <x v="1"/>
    <s v="Uppsala"/>
    <d v="2020-08-22T00:00:00"/>
    <s v="Uppland DM/UDM/JDM/VDM"/>
    <s v="Klubbrekord P15"/>
    <d v="2020-08-25T00:00:00"/>
    <s v="06"/>
    <x v="2"/>
    <n v="20"/>
    <s v="2006"/>
    <n v="14"/>
    <x v="1"/>
  </r>
  <r>
    <x v="7"/>
    <s v="2.17.24"/>
    <x v="2"/>
    <s v="Märsta"/>
    <d v="2023-08-05T00:00:00"/>
    <s v="Mittsvenska-DM"/>
    <m/>
    <d v="2023-08-13T00:00:00"/>
    <s v="08"/>
    <x v="4"/>
    <n v="20"/>
    <s v="2008"/>
    <n v="15"/>
    <x v="1"/>
  </r>
  <r>
    <x v="7"/>
    <s v="2.17.5m"/>
    <x v="1"/>
    <s v="Norrtälje"/>
    <d v="2020-05-31T00:00:00"/>
    <s v="Veckans gren"/>
    <s v="Klubbrekord P15"/>
    <d v="2020-06-16T00:00:00"/>
    <s v="06"/>
    <x v="2"/>
    <n v="20"/>
    <s v="2006"/>
    <n v="14"/>
    <x v="1"/>
  </r>
  <r>
    <x v="7"/>
    <s v="2.20.06"/>
    <x v="1"/>
    <s v="Norrtälje"/>
    <d v="2020-07-13T00:00:00"/>
    <s v="Roslagsmästerskap"/>
    <m/>
    <d v="2020-07-14T00:00:00"/>
    <s v="06"/>
    <x v="2"/>
    <n v="20"/>
    <s v="2006"/>
    <n v="14"/>
    <x v="1"/>
  </r>
  <r>
    <x v="7"/>
    <s v="2.20.68"/>
    <x v="26"/>
    <s v="Norrtälje"/>
    <d v="2017-08-30T00:00:00"/>
    <m/>
    <s v="klubbrekord M/P17"/>
    <d v="2017-09-01T00:00:00"/>
    <s v="00"/>
    <x v="5"/>
    <n v="20"/>
    <s v="2000"/>
    <n v="17"/>
    <x v="2"/>
  </r>
  <r>
    <x v="7"/>
    <s v="2.21.97"/>
    <x v="5"/>
    <s v="Leksand"/>
    <d v="2017-07-22T00:00:00"/>
    <m/>
    <s v="klubbrekord M/M40"/>
    <m/>
    <s v="77"/>
    <x v="5"/>
    <n v="19"/>
    <s v="1977"/>
    <n v="40"/>
    <x v="4"/>
  </r>
  <r>
    <x v="7"/>
    <s v="2.24.79"/>
    <x v="27"/>
    <s v="Norrtälje"/>
    <d v="2020-09-07T00:00:00"/>
    <s v="Roslagsmästerskap"/>
    <m/>
    <d v="2020-09-09T00:00:00"/>
    <s v="02"/>
    <x v="2"/>
    <n v="20"/>
    <s v="2002"/>
    <n v="18"/>
    <x v="7"/>
  </r>
  <r>
    <x v="7"/>
    <s v="2.26.04"/>
    <x v="28"/>
    <s v="Norrtälje"/>
    <d v="2018-08-15T00:00:00"/>
    <s v="Löparserien prova på bana"/>
    <s v="Klubbrekord M45 (Gemensam start med kvinnor)"/>
    <d v="2018-08-16T00:00:00"/>
    <s v="69"/>
    <x v="0"/>
    <n v="19"/>
    <s v="1969"/>
    <n v="49"/>
    <x v="9"/>
  </r>
  <r>
    <x v="7"/>
    <s v="2.27.52"/>
    <x v="1"/>
    <s v="Norrtälje"/>
    <d v="2019-09-11T00:00:00"/>
    <s v="RM-bana"/>
    <s v="Klubbrekord P13 (gemensamt med kvinnor)"/>
    <d v="2019-09-13T00:00:00"/>
    <s v="06"/>
    <x v="6"/>
    <n v="20"/>
    <s v="2006"/>
    <n v="13"/>
    <x v="11"/>
  </r>
  <r>
    <x v="7"/>
    <s v="2.29.50"/>
    <x v="29"/>
    <s v="Norrtälje"/>
    <d v="2018-08-15T00:00:00"/>
    <s v="Löparserien prova på bana"/>
    <s v="Gemensam start med kvinnor"/>
    <d v="2018-08-16T00:00:00"/>
    <s v="76"/>
    <x v="0"/>
    <n v="19"/>
    <s v="1976"/>
    <n v="42"/>
    <x v="4"/>
  </r>
  <r>
    <x v="7"/>
    <s v="2.33.73"/>
    <x v="29"/>
    <s v="Märsta"/>
    <d v="2017-08-19T00:00:00"/>
    <m/>
    <m/>
    <d v="2017-08-21T00:00:00"/>
    <s v="76"/>
    <x v="5"/>
    <n v="19"/>
    <s v="1976"/>
    <n v="41"/>
    <x v="4"/>
  </r>
  <r>
    <x v="7"/>
    <s v="2.37.14"/>
    <x v="1"/>
    <s v="Norrtälje"/>
    <d v="2020-08-06T00:00:00"/>
    <s v="Resultattävling"/>
    <m/>
    <d v="2020-08-11T00:00:00"/>
    <s v="06"/>
    <x v="2"/>
    <n v="20"/>
    <s v="2006"/>
    <n v="14"/>
    <x v="1"/>
  </r>
  <r>
    <x v="7"/>
    <s v="2.38.77"/>
    <x v="14"/>
    <s v="Norrtälje"/>
    <d v="2018-08-15T00:00:00"/>
    <s v="Löparserien prova på bana"/>
    <s v="Klubbrekord M65 (Gemensam start med kvinnor)"/>
    <d v="2018-08-16T00:00:00"/>
    <s v="52"/>
    <x v="0"/>
    <n v="19"/>
    <s v="1952"/>
    <n v="66"/>
    <x v="10"/>
  </r>
  <r>
    <x v="7"/>
    <s v="2.40.10"/>
    <x v="14"/>
    <s v="Borås"/>
    <d v="2018-07-07T00:00:00"/>
    <s v="NMACS 2018 (VNM)"/>
    <s v="Klubbrekord M65"/>
    <d v="2018-07-09T00:00:00"/>
    <s v="52"/>
    <x v="0"/>
    <n v="19"/>
    <s v="1952"/>
    <n v="66"/>
    <x v="10"/>
  </r>
  <r>
    <x v="7"/>
    <s v="2.40.87"/>
    <x v="14"/>
    <s v="Högby"/>
    <d v="2018-08-10T00:00:00"/>
    <s v="Veteran-SM Öland"/>
    <m/>
    <d v="2018-08-13T00:00:00"/>
    <s v="52"/>
    <x v="0"/>
    <n v="19"/>
    <s v="1952"/>
    <n v="66"/>
    <x v="10"/>
  </r>
  <r>
    <x v="7"/>
    <s v="2.43.28"/>
    <x v="14"/>
    <s v="Uppsala"/>
    <d v="2019-08-31T00:00:00"/>
    <s v="Upplands Veteran-DM"/>
    <m/>
    <d v="2019-09-02T00:00:00"/>
    <s v="52"/>
    <x v="6"/>
    <n v="19"/>
    <s v="1952"/>
    <n v="67"/>
    <x v="10"/>
  </r>
  <r>
    <x v="7"/>
    <s v="2.44.25"/>
    <x v="4"/>
    <s v="Norrtälje"/>
    <d v="2018-08-15T00:00:00"/>
    <s v="Löparserien prova på bana"/>
    <s v="Gemensam start med kvinnor"/>
    <d v="2018-08-16T00:00:00"/>
    <s v="91"/>
    <x v="0"/>
    <n v="19"/>
    <s v="1991"/>
    <n v="27"/>
    <x v="3"/>
  </r>
  <r>
    <x v="7"/>
    <s v="2.47.18"/>
    <x v="14"/>
    <s v="Sätra"/>
    <d v="2019-05-19T00:00:00"/>
    <s v="Stockholms VDM"/>
    <m/>
    <d v="2019-05-20T00:00:00"/>
    <s v="52"/>
    <x v="6"/>
    <n v="19"/>
    <s v="1952"/>
    <n v="67"/>
    <x v="10"/>
  </r>
  <r>
    <x v="7"/>
    <s v="2.47.78"/>
    <x v="14"/>
    <s v="Märsta"/>
    <d v="2020-10-03T00:00:00"/>
    <s v="Bärsärkaloppet"/>
    <m/>
    <d v="2020-10-06T00:00:00"/>
    <s v="52"/>
    <x v="2"/>
    <n v="19"/>
    <s v="1952"/>
    <n v="68"/>
    <x v="10"/>
  </r>
  <r>
    <x v="7"/>
    <s v="2.48.71"/>
    <x v="14"/>
    <s v="Huddinge"/>
    <d v="2019-08-16T00:00:00"/>
    <s v="Veteran-SM"/>
    <m/>
    <d v="2019-08-17T00:00:00"/>
    <s v="52"/>
    <x v="6"/>
    <n v="19"/>
    <s v="1952"/>
    <n v="67"/>
    <x v="10"/>
  </r>
  <r>
    <x v="7"/>
    <s v="2.59.09"/>
    <x v="6"/>
    <s v="Norrtälje"/>
    <d v="2018-08-15T00:00:00"/>
    <s v="Löparserien prova på bana"/>
    <s v="Klubbrekord M55 (Gemensam start med kvinnor)"/>
    <d v="2018-08-16T00:00:00"/>
    <s v="63"/>
    <x v="0"/>
    <n v="19"/>
    <s v="1963"/>
    <n v="55"/>
    <x v="5"/>
  </r>
  <r>
    <x v="7"/>
    <s v="3.03.57"/>
    <x v="6"/>
    <s v="Norrtälje"/>
    <d v="2019-09-11T00:00:00"/>
    <s v="RM-bana"/>
    <s v="Gemensam med kvinnor"/>
    <d v="2019-09-13T00:00:00"/>
    <s v="63"/>
    <x v="6"/>
    <n v="19"/>
    <s v="1963"/>
    <n v="56"/>
    <x v="5"/>
  </r>
  <r>
    <x v="7"/>
    <s v="3.03.59"/>
    <x v="17"/>
    <s v="Norrtälje"/>
    <d v="2017-08-30T00:00:00"/>
    <m/>
    <s v="klubbrekord P11"/>
    <d v="2017-09-01T00:00:00"/>
    <s v="07"/>
    <x v="5"/>
    <m/>
    <m/>
    <m/>
    <x v="0"/>
  </r>
  <r>
    <x v="7"/>
    <s v="3.26.80"/>
    <x v="30"/>
    <s v="Norrtälje"/>
    <d v="2017-08-30T00:00:00"/>
    <m/>
    <m/>
    <d v="2017-09-01T00:00:00"/>
    <s v="08"/>
    <x v="5"/>
    <n v="20"/>
    <s v="2008"/>
    <n v="9"/>
    <x v="0"/>
  </r>
  <r>
    <x v="8"/>
    <s v="2.46.24"/>
    <x v="7"/>
    <s v="Norrtälje"/>
    <d v="2017-08-16T00:00:00"/>
    <m/>
    <s v="klubbrekord M/M22"/>
    <d v="2017-08-17T00:00:00"/>
    <s v="95"/>
    <x v="5"/>
    <n v="19"/>
    <s v="1995"/>
    <n v="22"/>
    <x v="6"/>
  </r>
  <r>
    <x v="8"/>
    <s v="2.58.12"/>
    <x v="2"/>
    <s v="Norrtälje"/>
    <d v="2023-09-06T00:00:00"/>
    <s v="Löparkvällarna på bana i Roslagen"/>
    <s v="Klubbrekord P15"/>
    <d v="2023-09-11T00:00:00"/>
    <s v="08"/>
    <x v="4"/>
    <n v="20"/>
    <s v="2008"/>
    <n v="15"/>
    <x v="1"/>
  </r>
  <r>
    <x v="8"/>
    <s v="3.02.84"/>
    <x v="31"/>
    <s v="Norrtälje"/>
    <d v="2017-08-16T00:00:00"/>
    <m/>
    <m/>
    <d v="2017-08-17T00:00:00"/>
    <s v="89"/>
    <x v="5"/>
    <n v="19"/>
    <s v="1989"/>
    <n v="28"/>
    <x v="3"/>
  </r>
  <r>
    <x v="8"/>
    <s v="3.07.40"/>
    <x v="32"/>
    <s v="Norrtälje"/>
    <d v="2017-08-16T00:00:00"/>
    <m/>
    <s v="klubbrekord M40"/>
    <d v="2017-08-17T00:00:00"/>
    <s v="74"/>
    <x v="5"/>
    <n v="19"/>
    <s v="1974"/>
    <n v="43"/>
    <x v="4"/>
  </r>
  <r>
    <x v="8"/>
    <s v="3.08.31"/>
    <x v="5"/>
    <s v="Norrtälje"/>
    <d v="2017-08-16T00:00:00"/>
    <m/>
    <m/>
    <d v="2017-08-17T00:00:00"/>
    <s v="77"/>
    <x v="5"/>
    <n v="19"/>
    <s v="1977"/>
    <n v="40"/>
    <x v="4"/>
  </r>
  <r>
    <x v="8"/>
    <s v="3.09.32"/>
    <x v="33"/>
    <s v="Norrtälje"/>
    <d v="2017-08-16T00:00:00"/>
    <m/>
    <s v="klubbrekord M45"/>
    <d v="2017-08-17T00:00:00"/>
    <s v="69"/>
    <x v="5"/>
    <n v="19"/>
    <s v="1969"/>
    <n v="48"/>
    <x v="9"/>
  </r>
  <r>
    <x v="8"/>
    <s v="3.13.31"/>
    <x v="28"/>
    <s v="Norrtälje"/>
    <d v="2017-08-16T00:00:00"/>
    <m/>
    <m/>
    <d v="2017-08-17T00:00:00"/>
    <s v="69"/>
    <x v="5"/>
    <n v="19"/>
    <s v="1969"/>
    <n v="48"/>
    <x v="9"/>
  </r>
  <r>
    <x v="8"/>
    <s v="3.20.40"/>
    <x v="29"/>
    <s v="Norrtälje"/>
    <d v="2017-08-16T00:00:00"/>
    <m/>
    <m/>
    <d v="2017-08-17T00:00:00"/>
    <s v="76"/>
    <x v="5"/>
    <n v="19"/>
    <s v="1976"/>
    <n v="41"/>
    <x v="4"/>
  </r>
  <r>
    <x v="8"/>
    <s v="3.21.40"/>
    <x v="34"/>
    <s v="Norrtälje"/>
    <d v="2017-08-16T00:00:00"/>
    <m/>
    <s v="klubbrekord M55"/>
    <d v="2017-08-17T00:00:00"/>
    <s v="61"/>
    <x v="5"/>
    <n v="19"/>
    <s v="1961"/>
    <n v="56"/>
    <x v="5"/>
  </r>
  <r>
    <x v="8"/>
    <s v="3.41.64"/>
    <x v="35"/>
    <s v="Norrtälje"/>
    <d v="2023-09-06T00:00:00"/>
    <s v="Löparkvällarna på bana i Roslagen"/>
    <m/>
    <d v="2023-09-11T00:00:00"/>
    <s v="09"/>
    <x v="4"/>
    <n v="20"/>
    <s v="2009"/>
    <n v="14"/>
    <x v="1"/>
  </r>
  <r>
    <x v="8"/>
    <s v="3.42.34"/>
    <x v="15"/>
    <s v="Norrtälje"/>
    <d v="2023-09-06T00:00:00"/>
    <s v="Löparkvällarna på bana i Roslagen"/>
    <s v="Klubbrekord P13"/>
    <d v="2023-09-11T00:00:00"/>
    <s v="12"/>
    <x v="4"/>
    <n v="20"/>
    <s v="2012"/>
    <n v="11"/>
    <x v="0"/>
  </r>
  <r>
    <x v="9"/>
    <s v="04:51.54"/>
    <x v="36"/>
    <s v="Norrtälje"/>
    <d v="2022-08-15T00:00:00"/>
    <s v="Löparkväll i Roslagen"/>
    <m/>
    <d v="2022-08-17T00:00:00"/>
    <s v="79"/>
    <x v="3"/>
    <n v="19"/>
    <s v="1979"/>
    <n v="43"/>
    <x v="4"/>
  </r>
  <r>
    <x v="9"/>
    <s v="04:59.20"/>
    <x v="2"/>
    <s v="Norrtälje"/>
    <d v="2022-08-15T00:00:00"/>
    <s v="Löparkväll i Roslagen"/>
    <s v="Klubbrekord P15"/>
    <d v="2022-08-17T00:00:00"/>
    <s v="08"/>
    <x v="3"/>
    <n v="20"/>
    <s v="2008"/>
    <n v="14"/>
    <x v="1"/>
  </r>
  <r>
    <x v="9"/>
    <s v="04:59.27"/>
    <x v="37"/>
    <s v="Norrtälje"/>
    <d v="2022-08-15T00:00:00"/>
    <s v="Löparkväll i Roslagen"/>
    <m/>
    <d v="2022-08-17T00:00:00"/>
    <s v="73"/>
    <x v="3"/>
    <n v="19"/>
    <s v="1973"/>
    <n v="49"/>
    <x v="9"/>
  </r>
  <r>
    <x v="9"/>
    <s v="04.18.83"/>
    <x v="13"/>
    <s v="Huddinge"/>
    <d v="2021-06-12T00:00:00"/>
    <s v="Huddingespelen"/>
    <m/>
    <d v="2021-06-20T00:00:00"/>
    <s v="74"/>
    <x v="1"/>
    <n v="19"/>
    <s v="1974"/>
    <n v="47"/>
    <x v="9"/>
  </r>
  <r>
    <x v="9"/>
    <s v="04.27.08"/>
    <x v="13"/>
    <s v="Norrtälje"/>
    <d v="2021-08-25T00:00:00"/>
    <s v="Roslagsmästerskap"/>
    <m/>
    <d v="2021-08-28T00:00:00"/>
    <s v="74"/>
    <x v="1"/>
    <n v="19"/>
    <s v="1974"/>
    <n v="47"/>
    <x v="9"/>
  </r>
  <r>
    <x v="9"/>
    <s v="05.31.40"/>
    <x v="38"/>
    <s v="Norrtälje"/>
    <d v="2021-08-25T00:00:00"/>
    <s v="Roslagsmästerskap"/>
    <m/>
    <d v="2021-08-28T00:00:00"/>
    <s v="78"/>
    <x v="1"/>
    <n v="19"/>
    <s v="1978"/>
    <n v="43"/>
    <x v="4"/>
  </r>
  <r>
    <x v="9"/>
    <s v="05.48.78"/>
    <x v="14"/>
    <s v="Norrtälje"/>
    <d v="2021-08-25T00:00:00"/>
    <s v="Roslagsmästerskap"/>
    <m/>
    <d v="2021-08-28T00:00:00"/>
    <s v="52"/>
    <x v="1"/>
    <n v="19"/>
    <s v="1952"/>
    <n v="69"/>
    <x v="10"/>
  </r>
  <r>
    <x v="9"/>
    <s v="4.16.7"/>
    <x v="39"/>
    <s v="Stadion"/>
    <d v="2019-05-26T00:00:00"/>
    <s v="Stafett-USM-JSM-SM-VSM"/>
    <s v="Sträcktid på stafett, Klubbrekord M"/>
    <d v="2019-05-27T00:00:00"/>
    <s v="95"/>
    <x v="6"/>
    <n v="19"/>
    <s v="1995"/>
    <n v="24"/>
    <x v="3"/>
  </r>
  <r>
    <x v="9"/>
    <s v="4.17.79"/>
    <x v="13"/>
    <s v="Stadion"/>
    <d v="2019-08-20T00:00:00"/>
    <s v="Studenternas Sommarspel"/>
    <s v="Klubbrekord M45"/>
    <d v="2019-08-21T00:00:00"/>
    <s v="74"/>
    <x v="6"/>
    <n v="19"/>
    <s v="1974"/>
    <n v="45"/>
    <x v="9"/>
  </r>
  <r>
    <x v="9"/>
    <s v="4.22.00"/>
    <x v="13"/>
    <s v="Stadion"/>
    <d v="2018-08-07T00:00:00"/>
    <s v="Sommarspelen"/>
    <m/>
    <d v="2018-08-09T00:00:00"/>
    <s v="74"/>
    <x v="0"/>
    <n v="19"/>
    <s v="1974"/>
    <n v="44"/>
    <x v="4"/>
  </r>
  <r>
    <x v="9"/>
    <s v="4.23.76"/>
    <x v="13"/>
    <s v="Huddinge"/>
    <d v="2019-08-17T00:00:00"/>
    <s v="Veteran-SM"/>
    <s v="Klubbrekord M45"/>
    <d v="2019-08-18T00:00:00"/>
    <s v="74"/>
    <x v="6"/>
    <n v="19"/>
    <s v="1974"/>
    <n v="45"/>
    <x v="9"/>
  </r>
  <r>
    <x v="9"/>
    <s v="4.23.96"/>
    <x v="39"/>
    <s v="Norrtälje"/>
    <d v="2017-08-23T00:00:00"/>
    <m/>
    <s v="klubbrekord M"/>
    <d v="2017-08-24T00:00:00"/>
    <s v="95"/>
    <x v="5"/>
    <n v="19"/>
    <s v="1995"/>
    <n v="22"/>
    <x v="6"/>
  </r>
  <r>
    <x v="9"/>
    <s v="4.26.0 m.tid"/>
    <x v="13"/>
    <s v="Norrtälje"/>
    <d v="2018-08-22T00:00:00"/>
    <s v="löparserien prova på bana"/>
    <s v="Gemensam start med kvinnor"/>
    <d v="2018-08-24T00:00:00"/>
    <s v="74"/>
    <x v="0"/>
    <n v="19"/>
    <s v="1974"/>
    <n v="44"/>
    <x v="4"/>
  </r>
  <r>
    <x v="9"/>
    <s v="4.27.4"/>
    <x v="23"/>
    <s v="Stadion"/>
    <d v="2019-05-26T00:00:00"/>
    <s v="Stafett-USM-JSM-SM-VSM"/>
    <s v="Sträcktid på stafett, Klubbrekord P17"/>
    <d v="2019-05-27T00:00:00"/>
    <s v="03"/>
    <x v="6"/>
    <n v="20"/>
    <s v="2003"/>
    <n v="16"/>
    <x v="2"/>
  </r>
  <r>
    <x v="9"/>
    <s v="4.32.5"/>
    <x v="9"/>
    <s v="Stadion"/>
    <d v="2019-05-26T00:00:00"/>
    <s v="Stafett-USM-JSM-SM-VSM"/>
    <s v="Sträcktid på stafett"/>
    <d v="2019-05-27T00:00:00"/>
    <s v="96"/>
    <x v="6"/>
    <n v="19"/>
    <s v="1996"/>
    <n v="23"/>
    <x v="3"/>
  </r>
  <r>
    <x v="9"/>
    <s v="4.35.7"/>
    <x v="8"/>
    <s v="Stadion"/>
    <d v="2019-05-26T00:00:00"/>
    <s v="Stafett-USM-JSM-SM-VSM"/>
    <s v="Sträcktid på stafett, Klubbrekord P19"/>
    <d v="2019-05-27T00:00:00"/>
    <s v="00"/>
    <x v="6"/>
    <n v="20"/>
    <s v="2000"/>
    <n v="19"/>
    <x v="7"/>
  </r>
  <r>
    <x v="9"/>
    <s v="4.38.05"/>
    <x v="12"/>
    <s v="Huddinge"/>
    <d v="2020-09-26T00:00:00"/>
    <s v="Huddingespelen &amp; UDM"/>
    <m/>
    <d v="2020-10-07T00:00:00"/>
    <s v="77"/>
    <x v="2"/>
    <n v="19"/>
    <s v="1977"/>
    <n v="43"/>
    <x v="4"/>
  </r>
  <r>
    <x v="9"/>
    <s v="4.53.22"/>
    <x v="33"/>
    <s v="Norrtälje"/>
    <d v="2017-08-23T00:00:00"/>
    <m/>
    <s v="klubbrekord M45"/>
    <d v="2017-08-24T00:00:00"/>
    <s v="69"/>
    <x v="5"/>
    <n v="19"/>
    <s v="1969"/>
    <n v="48"/>
    <x v="9"/>
  </r>
  <r>
    <x v="9"/>
    <s v="4.55.07"/>
    <x v="5"/>
    <s v="Norrtälje"/>
    <d v="2017-08-23T00:00:00"/>
    <m/>
    <s v="klubbrekord M40"/>
    <d v="2017-08-24T00:00:00"/>
    <s v="77"/>
    <x v="5"/>
    <n v="19"/>
    <s v="1977"/>
    <n v="40"/>
    <x v="4"/>
  </r>
  <r>
    <x v="9"/>
    <s v="5.00.14"/>
    <x v="28"/>
    <s v="Norrtälje"/>
    <d v="2017-08-23T00:00:00"/>
    <m/>
    <m/>
    <d v="2017-08-24T00:00:00"/>
    <s v="69"/>
    <x v="5"/>
    <n v="19"/>
    <s v="1969"/>
    <n v="48"/>
    <x v="9"/>
  </r>
  <r>
    <x v="9"/>
    <s v="5.04.4m"/>
    <x v="1"/>
    <s v="Norrtälje"/>
    <d v="2020-06-07T00:00:00"/>
    <s v="Veckans gren"/>
    <s v="Klubbrekord P15"/>
    <d v="2020-06-16T00:00:00"/>
    <s v="06"/>
    <x v="2"/>
    <n v="20"/>
    <s v="2006"/>
    <n v="14"/>
    <x v="1"/>
  </r>
  <r>
    <x v="9"/>
    <s v="5.05.38"/>
    <x v="11"/>
    <s v="Norrtälje"/>
    <d v="2017-08-23T00:00:00"/>
    <m/>
    <s v="klubbrekord M35"/>
    <d v="2017-08-24T00:00:00"/>
    <s v="79"/>
    <x v="5"/>
    <n v="19"/>
    <s v="1979"/>
    <n v="38"/>
    <x v="8"/>
  </r>
  <r>
    <x v="9"/>
    <s v="5.16.24"/>
    <x v="29"/>
    <s v="Norrtälje"/>
    <d v="2017-08-23T00:00:00"/>
    <m/>
    <m/>
    <d v="2017-08-24T00:00:00"/>
    <s v="76"/>
    <x v="5"/>
    <n v="19"/>
    <s v="1976"/>
    <n v="41"/>
    <x v="4"/>
  </r>
  <r>
    <x v="9"/>
    <s v="5.23.46"/>
    <x v="34"/>
    <s v="Norrtälje"/>
    <d v="2017-08-23T00:00:00"/>
    <m/>
    <s v="klubbrekord M55"/>
    <d v="2017-08-24T00:00:00"/>
    <s v="61"/>
    <x v="5"/>
    <n v="19"/>
    <s v="1961"/>
    <n v="56"/>
    <x v="5"/>
  </r>
  <r>
    <x v="9"/>
    <s v="5.32.94"/>
    <x v="29"/>
    <s v="Norrtälje"/>
    <d v="2018-08-22T00:00:00"/>
    <s v="löparserien prova på bana"/>
    <s v="Gemensam start med kvinnor"/>
    <d v="2018-08-24T00:00:00"/>
    <s v="76"/>
    <x v="0"/>
    <n v="19"/>
    <s v="1976"/>
    <n v="42"/>
    <x v="4"/>
  </r>
  <r>
    <x v="9"/>
    <s v="5.33.39"/>
    <x v="14"/>
    <s v="Högby"/>
    <d v="2018-08-11T00:00:00"/>
    <s v="Veteran-SM Öland"/>
    <s v="Klubbrekord M65"/>
    <d v="2018-08-13T00:00:00"/>
    <s v="52"/>
    <x v="0"/>
    <n v="19"/>
    <s v="1952"/>
    <n v="66"/>
    <x v="10"/>
  </r>
  <r>
    <x v="9"/>
    <s v="5.38.25"/>
    <x v="14"/>
    <s v="Borås"/>
    <d v="2018-07-08T00:00:00"/>
    <s v="NMACS 2018 (VNM)"/>
    <s v="Klubbrekord M65"/>
    <d v="2018-07-09T00:00:00"/>
    <s v="52"/>
    <x v="0"/>
    <n v="19"/>
    <s v="1952"/>
    <n v="66"/>
    <x v="10"/>
  </r>
  <r>
    <x v="9"/>
    <s v="5.42.46"/>
    <x v="14"/>
    <s v="Sätra"/>
    <d v="2019-05-18T00:00:00"/>
    <s v="Stockholms VDM"/>
    <m/>
    <d v="2019-05-20T00:00:00"/>
    <s v="52"/>
    <x v="6"/>
    <n v="19"/>
    <s v="1952"/>
    <n v="67"/>
    <x v="10"/>
  </r>
  <r>
    <x v="9"/>
    <s v="5.44.17"/>
    <x v="14"/>
    <s v="Uppsala"/>
    <d v="2019-09-01T00:00:00"/>
    <s v="Upplands Veteran-DM"/>
    <m/>
    <d v="2019-09-02T00:00:00"/>
    <s v="52"/>
    <x v="6"/>
    <n v="19"/>
    <s v="1952"/>
    <n v="67"/>
    <x v="10"/>
  </r>
  <r>
    <x v="9"/>
    <s v="5.45.73"/>
    <x v="14"/>
    <s v="Huddinge"/>
    <d v="2019-08-17T00:00:00"/>
    <s v="Veteran-SM"/>
    <m/>
    <d v="2019-08-18T00:00:00"/>
    <s v="52"/>
    <x v="6"/>
    <n v="19"/>
    <s v="1952"/>
    <n v="67"/>
    <x v="10"/>
  </r>
  <r>
    <x v="9"/>
    <s v="5.47.82"/>
    <x v="4"/>
    <s v="Norrtälje"/>
    <d v="2018-08-22T00:00:00"/>
    <s v="Löparserien prova på bana"/>
    <s v="Gemensam start med kvinnor"/>
    <d v="2018-08-24T00:00:00"/>
    <s v="91"/>
    <x v="0"/>
    <n v="19"/>
    <s v="1991"/>
    <n v="27"/>
    <x v="3"/>
  </r>
  <r>
    <x v="9"/>
    <s v="6.04.32"/>
    <x v="14"/>
    <s v="Göteborg"/>
    <d v="2023-08-05T00:00:00"/>
    <s v="VSM"/>
    <s v="Klubbrekord M70"/>
    <d v="2023-08-06T00:00:00"/>
    <s v="52"/>
    <x v="4"/>
    <n v="19"/>
    <s v="1952"/>
    <n v="71"/>
    <x v="13"/>
  </r>
  <r>
    <x v="10"/>
    <d v="1899-12-30T00:07:04"/>
    <x v="2"/>
    <s v="Huddinge"/>
    <d v="2022-06-19T00:00:00"/>
    <s v="Huddingespelen"/>
    <s v="Klubbrekord P14"/>
    <d v="2022-06-26T00:00:00"/>
    <s v="08"/>
    <x v="3"/>
    <n v="20"/>
    <s v="2008"/>
    <n v="14"/>
    <x v="1"/>
  </r>
  <r>
    <x v="10"/>
    <s v="6.45.98"/>
    <x v="2"/>
    <s v="Märsta"/>
    <d v="2023-08-05T00:00:00"/>
    <s v="Mittsvenska-DM"/>
    <s v="Klubbrekord P15"/>
    <d v="2023-08-12T00:00:00"/>
    <s v="08"/>
    <x v="4"/>
    <n v="20"/>
    <s v="2008"/>
    <n v="15"/>
    <x v="1"/>
  </r>
  <r>
    <x v="10"/>
    <s v="7.10.51"/>
    <x v="1"/>
    <s v="Huddinge"/>
    <d v="2020-09-13T00:00:00"/>
    <s v="Svealandsmästerskapen"/>
    <s v="Klubbrekord P15"/>
    <d v="2020-09-21T00:00:00"/>
    <s v="06"/>
    <x v="2"/>
    <n v="20"/>
    <s v="2006"/>
    <n v="14"/>
    <x v="1"/>
  </r>
  <r>
    <x v="11"/>
    <d v="1899-12-30T00:10:39"/>
    <x v="37"/>
    <s v="Nortälje"/>
    <d v="2022-07-04T00:00:00"/>
    <s v="Löparkväll i Roslagen"/>
    <m/>
    <d v="2022-07-10T00:00:00"/>
    <s v="73"/>
    <x v="3"/>
    <n v="19"/>
    <s v="1973"/>
    <n v="49"/>
    <x v="9"/>
  </r>
  <r>
    <x v="11"/>
    <d v="1899-12-30T00:11:03"/>
    <x v="21"/>
    <s v="Nortälje"/>
    <d v="2022-07-04T00:00:00"/>
    <s v="Löparkväll i Roslagen"/>
    <m/>
    <d v="2022-07-10T00:00:00"/>
    <s v="69"/>
    <x v="3"/>
    <n v="19"/>
    <s v="1969"/>
    <n v="53"/>
    <x v="12"/>
  </r>
  <r>
    <x v="11"/>
    <d v="1899-12-30T00:11:41"/>
    <x v="38"/>
    <s v="Nortälje"/>
    <d v="2022-07-04T00:00:00"/>
    <s v="Löparkväll i Roslagen"/>
    <m/>
    <d v="2022-07-10T00:00:00"/>
    <s v="78"/>
    <x v="3"/>
    <n v="19"/>
    <s v="1978"/>
    <n v="44"/>
    <x v="4"/>
  </r>
  <r>
    <x v="11"/>
    <s v="09.01.55"/>
    <x v="39"/>
    <s v="Karlstad"/>
    <d v="2018-07-25T00:00:00"/>
    <s v="Folksam GP"/>
    <s v="Klubbrekord M"/>
    <d v="2018-07-26T00:00:00"/>
    <s v="95"/>
    <x v="0"/>
    <n v="19"/>
    <s v="1995"/>
    <n v="23"/>
    <x v="3"/>
  </r>
  <r>
    <x v="11"/>
    <s v="09.05.30"/>
    <x v="39"/>
    <s v="Sollentuna"/>
    <d v="2018-06-01T00:00:00"/>
    <s v="Sayo"/>
    <s v="Klubbrekord M"/>
    <d v="2018-06-02T00:00:00"/>
    <s v="95"/>
    <x v="0"/>
    <n v="19"/>
    <s v="1995"/>
    <n v="23"/>
    <x v="3"/>
  </r>
  <r>
    <x v="11"/>
    <s v="09.06.08"/>
    <x v="39"/>
    <s v="Uppsala"/>
    <d v="2019-08-16T00:00:00"/>
    <s v="Uppsalaspelen"/>
    <m/>
    <d v="2019-08-17T00:00:00"/>
    <s v="95"/>
    <x v="6"/>
    <n v="19"/>
    <s v="1995"/>
    <n v="24"/>
    <x v="3"/>
  </r>
  <r>
    <x v="11"/>
    <s v="09.08.57"/>
    <x v="39"/>
    <s v="Norrtälje"/>
    <d v="2019-09-11T00:00:00"/>
    <s v="RM-bana"/>
    <s v="Gemensam med kvinnor"/>
    <d v="2019-09-13T00:00:00"/>
    <s v="95"/>
    <x v="6"/>
    <n v="19"/>
    <s v="1995"/>
    <n v="24"/>
    <x v="3"/>
  </r>
  <r>
    <x v="11"/>
    <s v="09.39.67"/>
    <x v="13"/>
    <s v="Norrtälje"/>
    <d v="2018-08-29T00:00:00"/>
    <s v="Löparserien prova på bana"/>
    <s v="Gemensam start med kvinnor"/>
    <d v="2018-08-30T00:00:00"/>
    <s v="74"/>
    <x v="0"/>
    <n v="19"/>
    <s v="1974"/>
    <n v="44"/>
    <x v="4"/>
  </r>
  <r>
    <x v="11"/>
    <s v="09.44.20"/>
    <x v="13"/>
    <s v="Norrtälje"/>
    <d v="2021-09-08T00:00:00"/>
    <s v="Roslagsmästerskap"/>
    <m/>
    <d v="2021-09-11T00:00:00"/>
    <s v="74"/>
    <x v="1"/>
    <n v="19"/>
    <s v="1974"/>
    <n v="47"/>
    <x v="9"/>
  </r>
  <r>
    <x v="11"/>
    <s v="09.59.33"/>
    <x v="9"/>
    <s v="Norrtälje"/>
    <d v="2019-09-11T00:00:00"/>
    <s v="RM-bana"/>
    <s v="Gemensam med kvinnor"/>
    <d v="2019-09-13T00:00:00"/>
    <s v="96"/>
    <x v="6"/>
    <n v="19"/>
    <s v="1996"/>
    <n v="23"/>
    <x v="3"/>
  </r>
  <r>
    <x v="11"/>
    <s v="10.02.46"/>
    <x v="40"/>
    <s v="Norrtälje"/>
    <d v="2018-08-29T00:00:00"/>
    <s v="Löparserien prova på bana"/>
    <s v="Klubbrekord P19, gemensam start med kvinnor"/>
    <d v="2018-08-30T00:00:00"/>
    <s v="99"/>
    <x v="0"/>
    <n v="19"/>
    <s v="1999"/>
    <n v="19"/>
    <x v="7"/>
  </r>
  <r>
    <x v="11"/>
    <s v="10.03.44"/>
    <x v="13"/>
    <s v="Huddinge"/>
    <d v="2021-06-02T00:00:00"/>
    <s v="FK Studenternas KM"/>
    <s v="Mellantid på 5000 m"/>
    <d v="2021-06-07T00:00:00"/>
    <s v="74"/>
    <x v="1"/>
    <n v="19"/>
    <s v="1974"/>
    <n v="47"/>
    <x v="9"/>
  </r>
  <r>
    <x v="11"/>
    <s v="10.21.83"/>
    <x v="36"/>
    <s v="Norrtälje"/>
    <d v="2023-06-21T00:00:00"/>
    <s v="Löparkvällarna på bana i Roslagen"/>
    <m/>
    <d v="2023-06-24T00:00:00"/>
    <s v="79"/>
    <x v="4"/>
    <n v="19"/>
    <s v="1979"/>
    <n v="44"/>
    <x v="4"/>
  </r>
  <r>
    <x v="11"/>
    <s v="10.29.22"/>
    <x v="13"/>
    <s v="Norrtälje"/>
    <d v="2017-08-30T00:00:00"/>
    <m/>
    <s v="klubbrekord M/M40"/>
    <d v="2017-09-01T00:00:00"/>
    <s v="74"/>
    <x v="5"/>
    <n v="19"/>
    <s v="1974"/>
    <n v="43"/>
    <x v="4"/>
  </r>
  <r>
    <x v="11"/>
    <s v="10.34.80"/>
    <x v="37"/>
    <s v="Norrtälje"/>
    <d v="2023-06-21T00:00:00"/>
    <s v="Löparkvällarna på bana i Roslagen"/>
    <s v="Klubbrekord M50 Godkända skor?"/>
    <d v="2023-06-24T00:00:00"/>
    <s v="73"/>
    <x v="4"/>
    <n v="19"/>
    <s v="1973"/>
    <n v="50"/>
    <x v="12"/>
  </r>
  <r>
    <x v="11"/>
    <s v="10.40.34"/>
    <x v="33"/>
    <s v="Norrtälje"/>
    <d v="2017-08-30T00:00:00"/>
    <m/>
    <s v="klubbrekord M45"/>
    <d v="2017-09-01T00:00:00"/>
    <s v="69"/>
    <x v="5"/>
    <n v="19"/>
    <s v="1969"/>
    <n v="48"/>
    <x v="9"/>
  </r>
  <r>
    <x v="11"/>
    <s v="10.42.08"/>
    <x v="28"/>
    <s v="Norrtälje"/>
    <d v="2017-08-30T00:00:00"/>
    <m/>
    <m/>
    <d v="2017-09-01T00:00:00"/>
    <s v="69"/>
    <x v="5"/>
    <n v="19"/>
    <s v="1969"/>
    <n v="48"/>
    <x v="9"/>
  </r>
  <r>
    <x v="11"/>
    <s v="10.43.07"/>
    <x v="5"/>
    <s v="Bollnäs"/>
    <d v="2017-07-08T00:00:00"/>
    <m/>
    <s v="klubbrekord M/M40"/>
    <m/>
    <s v="77"/>
    <x v="5"/>
    <n v="19"/>
    <s v="1977"/>
    <n v="40"/>
    <x v="4"/>
  </r>
  <r>
    <x v="11"/>
    <s v="10.51.43"/>
    <x v="28"/>
    <s v="Norrtälje"/>
    <d v="2018-08-29T00:00:00"/>
    <s v="Löparserien prova på bana"/>
    <s v="Gemensam start med kvinnor"/>
    <d v="2018-08-30T00:00:00"/>
    <s v="69"/>
    <x v="0"/>
    <n v="19"/>
    <s v="1969"/>
    <n v="49"/>
    <x v="9"/>
  </r>
  <r>
    <x v="11"/>
    <s v="11.01.86"/>
    <x v="41"/>
    <s v="Uppsala"/>
    <d v="2020-07-08T00:00:00"/>
    <s v="Kvällskampen 5"/>
    <s v="Klubbrekord M50"/>
    <d v="2020-07-13T00:00:00"/>
    <s v="66"/>
    <x v="2"/>
    <n v="19"/>
    <s v="1966"/>
    <n v="54"/>
    <x v="12"/>
  </r>
  <r>
    <x v="11"/>
    <s v="11.06.67"/>
    <x v="21"/>
    <s v="Norrtälje"/>
    <d v="2023-06-21T00:00:00"/>
    <s v="Löparkvällarna på bana i Roslagen"/>
    <m/>
    <d v="2023-06-24T00:00:00"/>
    <s v="69"/>
    <x v="4"/>
    <n v="19"/>
    <s v="1969"/>
    <n v="54"/>
    <x v="12"/>
  </r>
  <r>
    <x v="11"/>
    <s v="11.07.96"/>
    <x v="21"/>
    <s v="Norrtälje"/>
    <d v="2021-09-08T00:00:00"/>
    <s v="Roslagsmästerskap"/>
    <m/>
    <d v="2021-09-11T00:00:00"/>
    <s v="69"/>
    <x v="1"/>
    <n v="19"/>
    <s v="1969"/>
    <n v="52"/>
    <x v="12"/>
  </r>
  <r>
    <x v="11"/>
    <s v="11.09.11"/>
    <x v="11"/>
    <s v="Norrtälje"/>
    <d v="2017-08-30T00:00:00"/>
    <m/>
    <s v="klubbrekord M35"/>
    <d v="2017-09-01T00:00:00"/>
    <s v="79"/>
    <x v="5"/>
    <n v="19"/>
    <s v="1979"/>
    <n v="38"/>
    <x v="8"/>
  </r>
  <r>
    <x v="11"/>
    <s v="11.11.11"/>
    <x v="42"/>
    <s v="Norrtälje"/>
    <d v="2017-08-30T00:00:00"/>
    <m/>
    <m/>
    <d v="2017-09-01T00:00:00"/>
    <s v="74"/>
    <x v="5"/>
    <n v="19"/>
    <s v="1974"/>
    <n v="43"/>
    <x v="4"/>
  </r>
  <r>
    <x v="11"/>
    <s v="11.14.95"/>
    <x v="29"/>
    <s v="Norrtälje"/>
    <d v="2018-08-29T00:00:00"/>
    <s v="Löparserien prova på bana"/>
    <s v="Gemensam start med kvinnor"/>
    <d v="2018-08-30T00:00:00"/>
    <s v="76"/>
    <x v="0"/>
    <n v="19"/>
    <s v="1976"/>
    <n v="42"/>
    <x v="4"/>
  </r>
  <r>
    <x v="11"/>
    <s v="11.15.23"/>
    <x v="29"/>
    <s v="Norrtälje"/>
    <d v="2017-08-30T00:00:00"/>
    <m/>
    <m/>
    <d v="2017-09-01T00:00:00"/>
    <s v="76"/>
    <x v="5"/>
    <n v="19"/>
    <s v="1976"/>
    <n v="41"/>
    <x v="4"/>
  </r>
  <r>
    <x v="11"/>
    <s v="11.54.39"/>
    <x v="34"/>
    <s v="Norrtälje"/>
    <d v="2017-08-30T00:00:00"/>
    <m/>
    <s v="klubbrekord M55"/>
    <d v="2017-09-01T00:00:00"/>
    <s v="61"/>
    <x v="5"/>
    <n v="19"/>
    <s v="1961"/>
    <n v="56"/>
    <x v="5"/>
  </r>
  <r>
    <x v="11"/>
    <s v="12.09.02"/>
    <x v="14"/>
    <s v="Norrtälje"/>
    <d v="2021-09-08T00:00:00"/>
    <s v="Roslagsmästerskap"/>
    <s v="Klubbrekord M60"/>
    <d v="2021-09-11T00:00:00"/>
    <s v="52"/>
    <x v="1"/>
    <n v="19"/>
    <s v="1952"/>
    <n v="69"/>
    <x v="10"/>
  </r>
  <r>
    <x v="11"/>
    <s v="12.14.03"/>
    <x v="12"/>
    <s v="Norrtälje"/>
    <d v="2020-09-07T00:00:00"/>
    <s v="Roslagsmästerskap"/>
    <m/>
    <d v="2020-09-09T00:00:00"/>
    <s v="77"/>
    <x v="2"/>
    <n v="19"/>
    <s v="1977"/>
    <n v="43"/>
    <x v="4"/>
  </r>
  <r>
    <x v="11"/>
    <s v="12.15.20"/>
    <x v="4"/>
    <s v="Norrtälje"/>
    <d v="2018-08-29T00:00:00"/>
    <s v="Löparserien prova på bana"/>
    <s v="Gemensam start med kvinnor"/>
    <d v="2018-08-30T00:00:00"/>
    <s v="91"/>
    <x v="0"/>
    <n v="19"/>
    <s v="1991"/>
    <n v="27"/>
    <x v="3"/>
  </r>
  <r>
    <x v="11"/>
    <s v="12.16.75"/>
    <x v="14"/>
    <s v="Norrtälje"/>
    <d v="2018-08-29T00:00:00"/>
    <s v="Löparserien prova på bana"/>
    <s v="Klubbrekord M65 (Gemensam start med kvinnor)"/>
    <d v="2018-08-30T00:00:00"/>
    <s v="52"/>
    <x v="0"/>
    <n v="19"/>
    <s v="1952"/>
    <n v="66"/>
    <x v="10"/>
  </r>
  <r>
    <x v="11"/>
    <s v="12.33.38"/>
    <x v="37"/>
    <s v="Norrtälje"/>
    <d v="2020-09-07T00:00:00"/>
    <s v="Roslagsmästerskap"/>
    <m/>
    <d v="2020-09-09T00:00:00"/>
    <s v="73"/>
    <x v="2"/>
    <n v="19"/>
    <s v="1973"/>
    <n v="47"/>
    <x v="9"/>
  </r>
  <r>
    <x v="11"/>
    <s v="12.47.74"/>
    <x v="14"/>
    <s v="Norrtälje"/>
    <d v="2020-09-07T00:00:00"/>
    <s v="Roslagsmästerskap"/>
    <s v="Klubbrekord M65"/>
    <d v="2020-09-09T00:00:00"/>
    <s v="52"/>
    <x v="2"/>
    <n v="19"/>
    <s v="1952"/>
    <n v="68"/>
    <x v="10"/>
  </r>
  <r>
    <x v="11"/>
    <s v="13.33.74"/>
    <x v="43"/>
    <s v="Norrtälje"/>
    <d v="2017-08-30T00:00:00"/>
    <m/>
    <m/>
    <d v="2017-09-01T00:00:00"/>
    <s v="73"/>
    <x v="5"/>
    <n v="19"/>
    <s v="1973"/>
    <n v="44"/>
    <x v="4"/>
  </r>
  <r>
    <x v="11"/>
    <s v="9.09.19"/>
    <x v="44"/>
    <s v="Uppsala"/>
    <d v="2020-07-08T00:00:00"/>
    <s v="Kvällskampen 5"/>
    <s v="Klubbrekord M22"/>
    <d v="2020-07-13T00:00:00"/>
    <s v="00"/>
    <x v="2"/>
    <n v="20"/>
    <s v="2000"/>
    <n v="20"/>
    <x v="6"/>
  </r>
  <r>
    <x v="11"/>
    <s v="9.31.82"/>
    <x v="13"/>
    <s v="Norrtälje"/>
    <d v="2020-09-07T00:00:00"/>
    <s v="Roslagsmästerskap"/>
    <s v="Klubbrekord M45"/>
    <d v="2020-09-09T00:00:00"/>
    <s v="74"/>
    <x v="2"/>
    <n v="19"/>
    <s v="1974"/>
    <n v="46"/>
    <x v="9"/>
  </r>
  <r>
    <x v="11"/>
    <s v="9.35.99"/>
    <x v="45"/>
    <s v="Uppsala"/>
    <d v="2020-07-08T00:00:00"/>
    <s v="Kvällskampen 5"/>
    <s v="Klubbrekord M45"/>
    <d v="2020-07-13T00:00:00"/>
    <s v="71"/>
    <x v="2"/>
    <n v="19"/>
    <s v="1971"/>
    <n v="49"/>
    <x v="9"/>
  </r>
  <r>
    <x v="12"/>
    <d v="1899-12-30T00:19:37"/>
    <x v="46"/>
    <s v="Krokom"/>
    <d v="2022-08-15T00:00:00"/>
    <s v="Jämtland-Härjedalenmästerskap 5000 m"/>
    <m/>
    <d v="2022-08-24T00:00:00"/>
    <s v="76"/>
    <x v="3"/>
    <n v="19"/>
    <s v="1976"/>
    <n v="46"/>
    <x v="9"/>
  </r>
  <r>
    <x v="12"/>
    <s v="15.38.25"/>
    <x v="39"/>
    <s v="Stadion"/>
    <d v="2018-08-07T00:00:00"/>
    <s v="Sommarspelen"/>
    <s v="Klubbrekord M"/>
    <d v="2018-08-09T00:00:00"/>
    <s v="95"/>
    <x v="0"/>
    <n v="19"/>
    <s v="1995"/>
    <n v="23"/>
    <x v="3"/>
  </r>
  <r>
    <x v="12"/>
    <s v="16.26.58"/>
    <x v="13"/>
    <s v="Huddinge"/>
    <d v="2021-06-02T00:00:00"/>
    <s v="FK Studenternas KM"/>
    <m/>
    <d v="2021-06-07T00:00:00"/>
    <s v="74"/>
    <x v="1"/>
    <n v="19"/>
    <s v="1974"/>
    <n v="47"/>
    <x v="9"/>
  </r>
  <r>
    <x v="12"/>
    <s v="18.17.41"/>
    <x v="36"/>
    <s v="Norrtälje"/>
    <d v="2023-08-16T00:00:00"/>
    <s v="Löparkvällarna på bana i Roslagen"/>
    <m/>
    <d v="2023-08-23T00:00:00"/>
    <s v="79"/>
    <x v="4"/>
    <n v="19"/>
    <s v="1979"/>
    <n v="44"/>
    <x v="4"/>
  </r>
  <r>
    <x v="12"/>
    <s v="18.40.17"/>
    <x v="28"/>
    <s v="Huddinge"/>
    <d v="2019-08-16T00:00:00"/>
    <s v="Veteran-SM"/>
    <s v="Klubbrekord M50"/>
    <d v="2019-08-17T00:00:00"/>
    <s v="69"/>
    <x v="6"/>
    <n v="19"/>
    <s v="1969"/>
    <n v="50"/>
    <x v="12"/>
  </r>
  <r>
    <x v="12"/>
    <s v="18.40.27"/>
    <x v="28"/>
    <s v="Märsta"/>
    <d v="2017-08-19T00:00:00"/>
    <m/>
    <s v="klubbrekord M/M45"/>
    <d v="2017-08-21T00:00:00"/>
    <s v="69"/>
    <x v="5"/>
    <n v="19"/>
    <s v="1969"/>
    <n v="48"/>
    <x v="9"/>
  </r>
  <r>
    <x v="12"/>
    <s v="18.46.47"/>
    <x v="28"/>
    <s v="Högby"/>
    <d v="2018-08-10T00:00:00"/>
    <s v="Veteran-SM Öland"/>
    <m/>
    <d v="2018-08-13T00:00:00"/>
    <s v="69"/>
    <x v="0"/>
    <n v="19"/>
    <s v="1969"/>
    <n v="49"/>
    <x v="9"/>
  </r>
  <r>
    <x v="12"/>
    <s v="18.53.56"/>
    <x v="28"/>
    <s v="Uppsala"/>
    <d v="2018-08-18T00:00:00"/>
    <s v="Arena-DM"/>
    <m/>
    <d v="2018-08-19T00:00:00"/>
    <s v="69"/>
    <x v="0"/>
    <n v="19"/>
    <s v="1969"/>
    <n v="49"/>
    <x v="9"/>
  </r>
  <r>
    <x v="12"/>
    <s v="19.02.41"/>
    <x v="28"/>
    <s v="Enskede"/>
    <d v="2018-06-07T00:00:00"/>
    <s v="Bajen 5000 m"/>
    <m/>
    <d v="2018-06-11T00:00:00"/>
    <s v="69"/>
    <x v="0"/>
    <n v="19"/>
    <s v="1969"/>
    <n v="49"/>
    <x v="9"/>
  </r>
  <r>
    <x v="12"/>
    <s v="19.04.39"/>
    <x v="28"/>
    <s v="Stadion"/>
    <d v="2018-08-07T00:00:00"/>
    <s v="Sommarspelen"/>
    <m/>
    <d v="2018-08-09T00:00:00"/>
    <s v="69"/>
    <x v="0"/>
    <n v="19"/>
    <s v="1969"/>
    <n v="49"/>
    <x v="9"/>
  </r>
  <r>
    <x v="12"/>
    <s v="19.07.61"/>
    <x v="41"/>
    <s v="Uppsala"/>
    <d v="2020-08-22T00:00:00"/>
    <s v="Uppland DM/UDM/JDM/VDM"/>
    <m/>
    <d v="2020-08-25T00:00:00"/>
    <s v="66"/>
    <x v="2"/>
    <n v="19"/>
    <s v="1966"/>
    <n v="54"/>
    <x v="12"/>
  </r>
  <r>
    <x v="12"/>
    <s v="19.27.49"/>
    <x v="28"/>
    <s v="Uppsala"/>
    <d v="2021-09-04T00:00:00"/>
    <s v="Upplands DM"/>
    <m/>
    <d v="2021-09-08T00:00:00"/>
    <s v="69"/>
    <x v="1"/>
    <n v="19"/>
    <s v="1969"/>
    <n v="52"/>
    <x v="12"/>
  </r>
  <r>
    <x v="12"/>
    <s v="19.37.42"/>
    <x v="47"/>
    <s v="Norrtälje"/>
    <d v="2023-08-16T00:00:00"/>
    <s v="Löparkvällarna på bana i Roslagen"/>
    <s v="Klubbrekord M35"/>
    <d v="2023-08-23T00:00:00"/>
    <s v="85"/>
    <x v="4"/>
    <n v="19"/>
    <s v="1985"/>
    <n v="38"/>
    <x v="8"/>
  </r>
  <r>
    <x v="12"/>
    <s v="19.40.16"/>
    <x v="28"/>
    <s v="Uppsala"/>
    <d v="2020-08-22T00:00:00"/>
    <s v="Uppland DM/UDM/JDM/VDM"/>
    <m/>
    <d v="2020-08-25T00:00:00"/>
    <s v="69"/>
    <x v="2"/>
    <n v="19"/>
    <s v="1969"/>
    <n v="51"/>
    <x v="12"/>
  </r>
  <r>
    <x v="12"/>
    <s v="20.05.23"/>
    <x v="21"/>
    <s v="Norrtälje"/>
    <d v="2023-08-16T00:00:00"/>
    <s v="Löparkvällarna på bana i Roslagen"/>
    <m/>
    <d v="2023-08-23T00:00:00"/>
    <s v="69"/>
    <x v="4"/>
    <n v="19"/>
    <s v="1969"/>
    <n v="54"/>
    <x v="12"/>
  </r>
  <r>
    <x v="12"/>
    <s v="20.18.26"/>
    <x v="34"/>
    <s v="Huddinge"/>
    <d v="2019-08-16T00:00:00"/>
    <s v="Veteran-SM"/>
    <s v="Klubbrekord M55"/>
    <d v="2019-08-17T00:00:00"/>
    <s v="61"/>
    <x v="6"/>
    <n v="19"/>
    <s v="1961"/>
    <n v="58"/>
    <x v="5"/>
  </r>
  <r>
    <x v="12"/>
    <s v="20.18.40"/>
    <x v="28"/>
    <s v="Uppsala"/>
    <d v="2019-08-31T00:00:00"/>
    <s v="Upplands Veteran-DM"/>
    <m/>
    <d v="2019-09-02T00:00:00"/>
    <s v="69"/>
    <x v="6"/>
    <n v="19"/>
    <s v="1969"/>
    <n v="50"/>
    <x v="12"/>
  </r>
  <r>
    <x v="12"/>
    <s v="20.23.01"/>
    <x v="34"/>
    <s v="Märsta"/>
    <d v="2017-08-19T00:00:00"/>
    <m/>
    <s v="klubbrekord M55"/>
    <d v="2017-08-21T00:00:00"/>
    <s v="61"/>
    <x v="5"/>
    <n v="19"/>
    <s v="1961"/>
    <n v="56"/>
    <x v="5"/>
  </r>
  <r>
    <x v="12"/>
    <s v="20.38.85"/>
    <x v="34"/>
    <s v="Uppsala"/>
    <d v="2019-08-31T00:00:00"/>
    <s v="Upplands Veteran-DM"/>
    <m/>
    <d v="2019-09-02T00:00:00"/>
    <s v="61"/>
    <x v="6"/>
    <n v="19"/>
    <s v="1961"/>
    <n v="58"/>
    <x v="5"/>
  </r>
  <r>
    <x v="12"/>
    <s v="21.10.12"/>
    <x v="34"/>
    <s v="Högby"/>
    <d v="2018-08-10T00:00:00"/>
    <s v="Veteran-SM Öland"/>
    <m/>
    <d v="2018-08-13T00:00:00"/>
    <s v="61"/>
    <x v="0"/>
    <n v="19"/>
    <s v="1961"/>
    <n v="57"/>
    <x v="5"/>
  </r>
  <r>
    <x v="12"/>
    <s v="21.29.78"/>
    <x v="14"/>
    <s v="Uppsala"/>
    <d v="2018-08-18T00:00:00"/>
    <s v="Arena-DM"/>
    <m/>
    <d v="2018-08-19T00:00:00"/>
    <s v="52"/>
    <x v="0"/>
    <n v="19"/>
    <s v="1952"/>
    <n v="66"/>
    <x v="10"/>
  </r>
  <r>
    <x v="12"/>
    <s v="21.49.33"/>
    <x v="34"/>
    <s v="Uppsala"/>
    <d v="2021-09-04T00:00:00"/>
    <s v="Upplands DM"/>
    <s v="Klubbrekord M60"/>
    <d v="2021-09-08T00:00:00"/>
    <s v="61"/>
    <x v="1"/>
    <n v="19"/>
    <s v="1961"/>
    <n v="60"/>
    <x v="14"/>
  </r>
  <r>
    <x v="12"/>
    <s v="22.26.75"/>
    <x v="48"/>
    <s v="Norrtälje"/>
    <d v="2023-08-16T00:00:00"/>
    <s v="Löparkvällarna på bana i Roslagen"/>
    <m/>
    <d v="2023-08-23T00:00:00"/>
    <s v="80"/>
    <x v="4"/>
    <n v="19"/>
    <s v="1980"/>
    <n v="43"/>
    <x v="4"/>
  </r>
  <r>
    <x v="12"/>
    <s v="23.34.95"/>
    <x v="14"/>
    <s v="Göteborg"/>
    <d v="2023-08-04T00:00:00"/>
    <s v="VSM Göteborg"/>
    <s v="Klubbrekord M70"/>
    <d v="2023-08-06T00:00:00"/>
    <s v="52"/>
    <x v="4"/>
    <n v="19"/>
    <s v="1952"/>
    <n v="71"/>
    <x v="13"/>
  </r>
  <r>
    <x v="13"/>
    <d v="1899-12-30T00:37:08"/>
    <x v="36"/>
    <s v="Nortälje"/>
    <d v="2022-09-12T00:00:00"/>
    <s v="Löparkväll i Roslagen"/>
    <m/>
    <d v="2022-09-19T00:00:00"/>
    <s v="79"/>
    <x v="3"/>
    <n v="19"/>
    <s v="1979"/>
    <n v="43"/>
    <x v="4"/>
  </r>
  <r>
    <x v="13"/>
    <d v="1899-12-30T00:39:29"/>
    <x v="49"/>
    <s v="Nortälje"/>
    <d v="2022-09-12T00:00:00"/>
    <s v="Löparkväll i Roslagen"/>
    <m/>
    <d v="2022-09-19T00:00:00"/>
    <s v="75"/>
    <x v="3"/>
    <n v="19"/>
    <s v="1975"/>
    <n v="47"/>
    <x v="9"/>
  </r>
  <r>
    <x v="13"/>
    <d v="1899-12-30T00:41:15"/>
    <x v="47"/>
    <s v="Nortälje"/>
    <d v="2022-09-12T00:00:00"/>
    <s v="Löparkväll i Roslagen"/>
    <m/>
    <d v="2022-09-19T00:00:00"/>
    <s v="85"/>
    <x v="3"/>
    <n v="19"/>
    <s v="1985"/>
    <n v="37"/>
    <x v="8"/>
  </r>
  <r>
    <x v="13"/>
    <d v="1899-12-30T00:46:02"/>
    <x v="48"/>
    <s v="Nortälje"/>
    <d v="2022-09-12T00:00:00"/>
    <s v="Löparkväll i Roslagen"/>
    <m/>
    <d v="2022-09-19T00:00:00"/>
    <s v="80"/>
    <x v="3"/>
    <n v="19"/>
    <s v="1980"/>
    <n v="42"/>
    <x v="4"/>
  </r>
  <r>
    <x v="13"/>
    <s v="33.29.9m"/>
    <x v="50"/>
    <s v="Uppsala"/>
    <d v="2020-10-01T00:00:00"/>
    <s v="Upplands DM/VDM"/>
    <s v="Klubbrekord M/M45"/>
    <d v="2020-10-11T00:00:00"/>
    <s v="74"/>
    <x v="2"/>
    <n v="19"/>
    <s v="1974"/>
    <n v="46"/>
    <x v="9"/>
  </r>
  <r>
    <x v="13"/>
    <s v="34:35,1m"/>
    <x v="45"/>
    <s v="Uppsala"/>
    <d v="2022-10-15T00:00:00"/>
    <s v="DM-VDM 10 000 m"/>
    <s v="Klubbrekord M50"/>
    <d v="2022-10-24T00:00:00"/>
    <s v="71"/>
    <x v="3"/>
    <n v="19"/>
    <s v="1971"/>
    <n v="51"/>
    <x v="12"/>
  </r>
  <r>
    <x v="13"/>
    <s v="34.45.20"/>
    <x v="13"/>
    <s v="Norrtälje"/>
    <d v="2021-09-22T00:00:00"/>
    <s v="Roslagsmästerskap"/>
    <m/>
    <d v="2021-09-25T00:00:00"/>
    <s v="74"/>
    <x v="1"/>
    <n v="19"/>
    <s v="1974"/>
    <n v="47"/>
    <x v="9"/>
  </r>
  <r>
    <x v="13"/>
    <s v="34.51.7 man"/>
    <x v="45"/>
    <s v="Uppsala"/>
    <d v="2019-10-22T00:00:00"/>
    <s v="DM/VDM 10 000 m"/>
    <s v="Klubbrekord M/M45"/>
    <d v="2019-10-26T00:00:00"/>
    <s v="71"/>
    <x v="6"/>
    <n v="19"/>
    <s v="1971"/>
    <n v="48"/>
    <x v="9"/>
  </r>
  <r>
    <x v="13"/>
    <s v="35.05.75"/>
    <x v="13"/>
    <s v="Enskede"/>
    <d v="2019-06-25T00:00:00"/>
    <s v="Långlöparnas kväll"/>
    <s v="Klubbrekord M45"/>
    <d v="2019-06-27T00:00:00"/>
    <s v="74"/>
    <x v="6"/>
    <n v="19"/>
    <s v="1974"/>
    <n v="45"/>
    <x v="9"/>
  </r>
  <r>
    <x v="13"/>
    <s v="35.39.33"/>
    <x v="51"/>
    <s v="Huddinge"/>
    <d v="2019-08-18T00:00:00"/>
    <s v="Veteran-SM"/>
    <s v="Klubbrekord M50"/>
    <d v="2019-08-19T00:00:00"/>
    <s v="68"/>
    <x v="6"/>
    <n v="19"/>
    <s v="1968"/>
    <n v="51"/>
    <x v="12"/>
  </r>
  <r>
    <x v="13"/>
    <s v="35.39.7m"/>
    <x v="13"/>
    <s v="Uppsala"/>
    <d v="2020-10-01T00:00:00"/>
    <s v="Upplands DM/VDM"/>
    <m/>
    <d v="2020-10-11T00:00:00"/>
    <s v="74"/>
    <x v="2"/>
    <n v="19"/>
    <s v="1974"/>
    <n v="46"/>
    <x v="9"/>
  </r>
  <r>
    <x v="13"/>
    <s v="36:48,7mm"/>
    <x v="36"/>
    <s v="Uppsala"/>
    <d v="2022-10-15T00:00:00"/>
    <s v="DM-VDM 10 000 m"/>
    <m/>
    <d v="2022-10-24T00:00:00"/>
    <s v="79"/>
    <x v="3"/>
    <n v="19"/>
    <s v="1979"/>
    <n v="43"/>
    <x v="4"/>
  </r>
  <r>
    <x v="13"/>
    <s v="36:55,6m"/>
    <x v="37"/>
    <s v="Uppsala"/>
    <d v="2022-10-15T00:00:00"/>
    <s v="DM-VDM 10 000 m"/>
    <m/>
    <d v="2022-10-24T00:00:00"/>
    <s v="73"/>
    <x v="3"/>
    <n v="19"/>
    <s v="1973"/>
    <n v="49"/>
    <x v="9"/>
  </r>
  <r>
    <x v="13"/>
    <s v="36.28.89"/>
    <x v="13"/>
    <s v="Norrtälje"/>
    <d v="2020-07-13T00:00:00"/>
    <s v="Roslagsmästerskap"/>
    <m/>
    <d v="2020-07-14T00:00:00"/>
    <s v="74"/>
    <x v="2"/>
    <n v="19"/>
    <s v="1974"/>
    <n v="46"/>
    <x v="9"/>
  </r>
  <r>
    <x v="13"/>
    <s v="36.41.01"/>
    <x v="13"/>
    <s v="Vallentuna"/>
    <d v="2018-05-16T00:00:00"/>
    <s v="Arenamilen"/>
    <s v="Klubbrekord M/M40"/>
    <d v="2018-05-20T00:00:00"/>
    <s v="74"/>
    <x v="0"/>
    <n v="19"/>
    <s v="1974"/>
    <n v="44"/>
    <x v="4"/>
  </r>
  <r>
    <x v="13"/>
    <s v="37.04.81"/>
    <x v="37"/>
    <s v="Norrtälje"/>
    <d v="2020-07-13T00:00:00"/>
    <s v="Roslagsmästerskap"/>
    <m/>
    <d v="2020-07-14T00:00:00"/>
    <s v="73"/>
    <x v="2"/>
    <n v="19"/>
    <s v="1973"/>
    <n v="47"/>
    <x v="9"/>
  </r>
  <r>
    <x v="13"/>
    <s v="37.15.41"/>
    <x v="36"/>
    <s v="Norrtälje"/>
    <d v="2023-09-06T00:00:00"/>
    <s v="Löparkvällarna på bana i Roslagen"/>
    <m/>
    <d v="2023-09-11T00:00:00"/>
    <s v="79"/>
    <x v="4"/>
    <n v="19"/>
    <s v="1979"/>
    <n v="44"/>
    <x v="4"/>
  </r>
  <r>
    <x v="13"/>
    <s v="37.31.03"/>
    <x v="37"/>
    <s v="Norrtälje"/>
    <d v="2021-09-22T00:00:00"/>
    <s v="Roslagsmästerskap"/>
    <m/>
    <d v="2021-09-25T00:00:00"/>
    <s v="73"/>
    <x v="1"/>
    <n v="19"/>
    <s v="1973"/>
    <n v="48"/>
    <x v="9"/>
  </r>
  <r>
    <x v="13"/>
    <s v="37.36.35"/>
    <x v="37"/>
    <s v="Norrtälje"/>
    <d v="2023-09-06T00:00:00"/>
    <s v="Löparkvällarna på bana i Roslagen"/>
    <m/>
    <d v="2023-09-11T00:00:00"/>
    <s v="73"/>
    <x v="4"/>
    <n v="19"/>
    <s v="1973"/>
    <n v="50"/>
    <x v="12"/>
  </r>
  <r>
    <x v="13"/>
    <s v="37.59.43"/>
    <x v="52"/>
    <s v="Stadion"/>
    <d v="2021-07-06T00:00:00"/>
    <s v="Långlöparnas kväll 2"/>
    <m/>
    <d v="2021-07-08T00:00:00"/>
    <s v="83"/>
    <x v="1"/>
    <n v="19"/>
    <s v="1983"/>
    <n v="38"/>
    <x v="8"/>
  </r>
  <r>
    <x v="13"/>
    <s v="38.00.17"/>
    <x v="21"/>
    <s v="Norrtälje"/>
    <d v="2020-07-13T00:00:00"/>
    <s v="Roslagsmästerskap"/>
    <m/>
    <d v="2020-07-14T00:00:00"/>
    <s v="69"/>
    <x v="2"/>
    <n v="19"/>
    <s v="1969"/>
    <n v="51"/>
    <x v="12"/>
  </r>
  <r>
    <x v="13"/>
    <s v="38.53.1m"/>
    <x v="41"/>
    <s v="Uppsala"/>
    <d v="2020-10-01T00:00:00"/>
    <s v="Upplands DM/VDM"/>
    <m/>
    <d v="2020-10-11T00:00:00"/>
    <s v="66"/>
    <x v="2"/>
    <n v="19"/>
    <s v="1966"/>
    <n v="54"/>
    <x v="12"/>
  </r>
  <r>
    <x v="13"/>
    <s v="39.08,2 man"/>
    <x v="53"/>
    <s v="Uppsala"/>
    <d v="2019-10-22T00:00:00"/>
    <s v="DM/VDM 10 000 m"/>
    <s v="Manuell tid"/>
    <d v="2019-10-26T00:00:00"/>
    <s v="75"/>
    <x v="6"/>
    <n v="19"/>
    <s v="1975"/>
    <n v="44"/>
    <x v="4"/>
  </r>
  <r>
    <x v="13"/>
    <s v="39.22,6 man"/>
    <x v="28"/>
    <s v="Uppsala"/>
    <d v="2019-10-22T00:00:00"/>
    <s v="DM/VDM 10 000 m"/>
    <s v="Manuell tid"/>
    <d v="2019-10-26T00:00:00"/>
    <s v="69"/>
    <x v="6"/>
    <n v="19"/>
    <s v="1969"/>
    <n v="50"/>
    <x v="12"/>
  </r>
  <r>
    <x v="13"/>
    <s v="39.22.28"/>
    <x v="41"/>
    <s v="Stadion"/>
    <d v="2020-09-19T00:00:00"/>
    <s v="ALJ Open"/>
    <m/>
    <d v="2020-09-21T00:00:00"/>
    <s v="66"/>
    <x v="2"/>
    <n v="19"/>
    <s v="1966"/>
    <n v="54"/>
    <x v="12"/>
  </r>
  <r>
    <x v="13"/>
    <s v="42.36.00"/>
    <x v="25"/>
    <s v="Norrtälje"/>
    <d v="2020-07-13T00:00:00"/>
    <s v="Roslagsmästerskap"/>
    <s v="Klubbrekord P17"/>
    <d v="2020-07-14T00:00:00"/>
    <s v="03"/>
    <x v="2"/>
    <n v="20"/>
    <s v="2003"/>
    <n v="17"/>
    <x v="2"/>
  </r>
  <r>
    <x v="13"/>
    <s v="42.52,0 man"/>
    <x v="34"/>
    <s v="Uppsala"/>
    <d v="2019-10-22T00:00:00"/>
    <s v="DM/VDM 10 000 m"/>
    <s v="Klubbrekord M55 manuell tid"/>
    <d v="2019-10-26T00:00:00"/>
    <s v="61"/>
    <x v="6"/>
    <n v="19"/>
    <s v="1961"/>
    <n v="58"/>
    <x v="5"/>
  </r>
  <r>
    <x v="13"/>
    <s v="45.11.92"/>
    <x v="6"/>
    <s v="Vallentuna"/>
    <d v="2019-05-15T00:00:00"/>
    <s v="Arenamilen"/>
    <s v="Klubbrekord M55"/>
    <d v="2019-05-17T00:00:00"/>
    <s v="63"/>
    <x v="6"/>
    <n v="19"/>
    <s v="1963"/>
    <n v="56"/>
    <x v="5"/>
  </r>
  <r>
    <x v="13"/>
    <s v="47.19.12"/>
    <x v="48"/>
    <s v="Norrtälje"/>
    <d v="2021-09-22T00:00:00"/>
    <s v="Roslagsmästerskap"/>
    <m/>
    <d v="2021-09-25T00:00:00"/>
    <s v="80"/>
    <x v="1"/>
    <n v="19"/>
    <s v="1980"/>
    <n v="41"/>
    <x v="4"/>
  </r>
  <r>
    <x v="13"/>
    <s v="48.30.27"/>
    <x v="4"/>
    <s v="Norrtälje"/>
    <d v="2020-07-13T00:00:00"/>
    <s v="Roslagsmästerskap"/>
    <m/>
    <d v="2020-07-14T00:00:00"/>
    <s v="91"/>
    <x v="2"/>
    <n v="19"/>
    <s v="1991"/>
    <n v="29"/>
    <x v="3"/>
  </r>
  <r>
    <x v="14"/>
    <d v="1899-12-30T00:05:39"/>
    <x v="2"/>
    <s v="Uppsala"/>
    <d v="2022-08-14T00:00:00"/>
    <s v="DM-JDM-UDM, Uppsalaspelen"/>
    <s v="Klubbrekord P15"/>
    <d v="2022-08-17T00:00:00"/>
    <s v="08"/>
    <x v="3"/>
    <n v="20"/>
    <s v="2008"/>
    <n v="14"/>
    <x v="1"/>
  </r>
  <r>
    <x v="15"/>
    <d v="1899-12-30T00:33:58"/>
    <x v="54"/>
    <s v="Norra Djurgården"/>
    <d v="2022-11-05T00:00:00"/>
    <s v="Höstrusket"/>
    <s v="Klubbrekord M35"/>
    <d v="2022-11-06T00:00:00"/>
    <s v="86"/>
    <x v="3"/>
    <n v="19"/>
    <s v="1986"/>
    <n v="36"/>
    <x v="8"/>
  </r>
  <r>
    <x v="15"/>
    <d v="1899-12-30T00:34:22"/>
    <x v="39"/>
    <s v="Stockholm"/>
    <d v="2022-06-11T00:00:00"/>
    <s v="Söder Runt"/>
    <m/>
    <d v="2022-06-18T00:00:00"/>
    <s v="95"/>
    <x v="3"/>
    <n v="19"/>
    <s v="1995"/>
    <n v="27"/>
    <x v="3"/>
  </r>
  <r>
    <x v="15"/>
    <d v="1899-12-30T00:34:27"/>
    <x v="39"/>
    <s v="Norra Djurgården"/>
    <d v="2022-11-05T00:00:00"/>
    <s v="Höstrusket"/>
    <m/>
    <d v="2022-11-06T00:00:00"/>
    <s v="95"/>
    <x v="3"/>
    <n v="19"/>
    <s v="1995"/>
    <n v="27"/>
    <x v="3"/>
  </r>
  <r>
    <x v="15"/>
    <d v="1899-12-30T00:35:07"/>
    <x v="45"/>
    <s v="Stockholm"/>
    <d v="2022-06-16T00:00:00"/>
    <s v="STHLM10 med SM milen"/>
    <s v="Klubbrekord M50"/>
    <d v="2022-06-18T00:00:00"/>
    <s v="71"/>
    <x v="3"/>
    <n v="19"/>
    <s v="1971"/>
    <n v="51"/>
    <x v="12"/>
  </r>
  <r>
    <x v="15"/>
    <d v="1899-12-30T00:39:24"/>
    <x v="37"/>
    <s v="Stockholm"/>
    <d v="2022-06-16T00:00:00"/>
    <s v="STHLM10 med SM milen"/>
    <m/>
    <d v="2022-06-18T00:00:00"/>
    <s v="73"/>
    <x v="3"/>
    <n v="19"/>
    <s v="1973"/>
    <n v="49"/>
    <x v="9"/>
  </r>
  <r>
    <x v="15"/>
    <d v="1899-12-30T00:39:59"/>
    <x v="38"/>
    <s v="Kungsholmen"/>
    <d v="2022-05-07T00:00:00"/>
    <s v="Kungsholmen Runt"/>
    <m/>
    <d v="2022-05-16T00:00:00"/>
    <s v="78"/>
    <x v="3"/>
    <n v="19"/>
    <s v="1978"/>
    <n v="44"/>
    <x v="4"/>
  </r>
  <r>
    <x v="15"/>
    <d v="1899-12-30T00:40:20"/>
    <x v="38"/>
    <s v="Norra Djurgården"/>
    <d v="2022-03-26T00:00:00"/>
    <s v="Premiärmilen"/>
    <m/>
    <d v="2022-03-26T00:00:00"/>
    <s v="78"/>
    <x v="3"/>
    <n v="19"/>
    <s v="1978"/>
    <n v="44"/>
    <x v="4"/>
  </r>
  <r>
    <x v="15"/>
    <d v="1899-12-30T00:41:02"/>
    <x v="33"/>
    <s v="Norra Djurgården"/>
    <d v="2022-11-05T00:00:00"/>
    <s v="Höstrusket"/>
    <m/>
    <d v="2022-11-06T00:00:00"/>
    <s v="69"/>
    <x v="3"/>
    <n v="19"/>
    <s v="1969"/>
    <n v="53"/>
    <x v="12"/>
  </r>
  <r>
    <x v="15"/>
    <d v="1899-12-30T00:41:14"/>
    <x v="38"/>
    <s v="Norra Djurgården"/>
    <d v="2022-11-05T00:00:00"/>
    <s v="Höstrusket"/>
    <m/>
    <d v="2022-11-06T00:00:00"/>
    <s v="78"/>
    <x v="3"/>
    <n v="19"/>
    <s v="1978"/>
    <n v="44"/>
    <x v="4"/>
  </r>
  <r>
    <x v="15"/>
    <d v="1899-12-30T00:41:40"/>
    <x v="33"/>
    <s v="Norra Djurgården"/>
    <d v="2022-03-26T00:00:00"/>
    <s v="Premiärmilen"/>
    <m/>
    <d v="2022-03-26T00:00:00"/>
    <s v="69"/>
    <x v="3"/>
    <n v="19"/>
    <s v="1969"/>
    <n v="53"/>
    <x v="12"/>
  </r>
  <r>
    <x v="15"/>
    <d v="1899-12-30T00:42:03"/>
    <x v="38"/>
    <s v="Enhörna"/>
    <d v="2022-04-18T00:00:00"/>
    <s v="Påsksmällen"/>
    <m/>
    <d v="2022-05-24T00:00:00"/>
    <s v="78"/>
    <x v="3"/>
    <n v="19"/>
    <s v="1978"/>
    <n v="44"/>
    <x v="4"/>
  </r>
  <r>
    <x v="15"/>
    <d v="1899-12-30T00:43:58"/>
    <x v="47"/>
    <s v="Stockholm"/>
    <d v="2022-06-16T00:00:00"/>
    <s v="STHLM10 med SM milen"/>
    <m/>
    <d v="2022-06-18T00:00:00"/>
    <s v="85"/>
    <x v="3"/>
    <n v="19"/>
    <s v="1985"/>
    <n v="37"/>
    <x v="8"/>
  </r>
  <r>
    <x v="15"/>
    <d v="1899-12-30T00:44:01"/>
    <x v="41"/>
    <s v="Norra Djurgården"/>
    <d v="2022-03-26T00:00:00"/>
    <s v="Premiärmilen"/>
    <m/>
    <d v="2022-03-26T00:00:00"/>
    <s v="66"/>
    <x v="3"/>
    <n v="19"/>
    <s v="1966"/>
    <n v="56"/>
    <x v="5"/>
  </r>
  <r>
    <x v="15"/>
    <d v="1899-12-30T00:48:26"/>
    <x v="55"/>
    <s v="Norra Djurgården"/>
    <d v="2022-11-05T00:00:00"/>
    <s v="Höstrusket"/>
    <m/>
    <d v="2022-11-06T00:00:00"/>
    <s v="69"/>
    <x v="3"/>
    <n v="19"/>
    <s v="1969"/>
    <n v="53"/>
    <x v="12"/>
  </r>
  <r>
    <x v="15"/>
    <s v="01.04.14"/>
    <x v="56"/>
    <s v="Stockholm"/>
    <d v="2020-01-25T00:00:00"/>
    <s v="Winter Run"/>
    <m/>
    <d v="2020-01-28T00:00:00"/>
    <s v="69"/>
    <x v="2"/>
    <n v="19"/>
    <s v="1969"/>
    <n v="51"/>
    <x v="12"/>
  </r>
  <r>
    <x v="15"/>
    <s v="31.32"/>
    <x v="44"/>
    <s v="Björklinge"/>
    <d v="2020-02-08T00:00:00"/>
    <s v="Bore Cup"/>
    <s v="Kort bana 9,4 km"/>
    <d v="2020-02-10T00:00:00"/>
    <s v="00"/>
    <x v="2"/>
    <n v="20"/>
    <s v="2000"/>
    <n v="20"/>
    <x v="6"/>
  </r>
  <r>
    <x v="15"/>
    <s v="32.37"/>
    <x v="51"/>
    <s v="Björklinge"/>
    <d v="2020-02-08T00:00:00"/>
    <s v="Bore Cup"/>
    <s v="Kort bana 9,4 km"/>
    <d v="2020-02-10T00:00:00"/>
    <s v="68"/>
    <x v="2"/>
    <n v="19"/>
    <s v="1968"/>
    <n v="52"/>
    <x v="12"/>
  </r>
  <r>
    <x v="15"/>
    <s v="32.52"/>
    <x v="39"/>
    <s v="Rånäs"/>
    <d v="2019-04-07T00:00:00"/>
    <s v="Slotsmilen"/>
    <s v="Klubbrekord M"/>
    <d v="2019-04-11T00:00:00"/>
    <s v="95"/>
    <x v="6"/>
    <n v="19"/>
    <s v="1995"/>
    <n v="24"/>
    <x v="3"/>
  </r>
  <r>
    <x v="15"/>
    <s v="32.56"/>
    <x v="44"/>
    <s v="Rånäs"/>
    <d v="2020-10-11T00:00:00"/>
    <s v="Slottsmilen Upplands-DM Landsväg"/>
    <s v="Klubbrekord M22"/>
    <d v="2020-10-15T00:00:00"/>
    <s v="00"/>
    <x v="2"/>
    <n v="20"/>
    <s v="2000"/>
    <n v="20"/>
    <x v="6"/>
  </r>
  <r>
    <x v="15"/>
    <s v="33.03"/>
    <x v="57"/>
    <s v="Rånäs"/>
    <d v="2020-10-11T00:00:00"/>
    <s v="Slottsmilen Upplands-DM Landsväg"/>
    <m/>
    <d v="2020-10-15T00:00:00"/>
    <s v="98"/>
    <x v="2"/>
    <n v="19"/>
    <s v="1998"/>
    <n v="22"/>
    <x v="6"/>
  </r>
  <r>
    <x v="15"/>
    <s v="33.07"/>
    <x v="39"/>
    <s v="Stockholm"/>
    <d v="2019-06-13T00:00:00"/>
    <s v="STHLM 10 Med SM-milen"/>
    <m/>
    <d v="2019-06-14T00:00:00"/>
    <s v="95"/>
    <x v="6"/>
    <n v="19"/>
    <s v="1995"/>
    <n v="24"/>
    <x v="3"/>
  </r>
  <r>
    <x v="15"/>
    <s v="33.12"/>
    <x v="54"/>
    <s v="Varberg"/>
    <d v="2019-07-06T00:00:00"/>
    <s v="Varbergsloppet"/>
    <m/>
    <d v="2019-07-09T00:00:00"/>
    <s v="86"/>
    <x v="6"/>
    <n v="19"/>
    <s v="1986"/>
    <n v="33"/>
    <x v="3"/>
  </r>
  <r>
    <x v="15"/>
    <s v="33.13"/>
    <x v="50"/>
    <s v="Barcelona"/>
    <d v="2018-02-11T00:00:00"/>
    <s v="Mitja Marató de Barcelona"/>
    <s v="(Klubbrekord M/M40) Passertid"/>
    <d v="2018-02-16T00:00:00"/>
    <s v="74"/>
    <x v="0"/>
    <n v="19"/>
    <s v="1974"/>
    <n v="44"/>
    <x v="4"/>
  </r>
  <r>
    <x v="15"/>
    <s v="33.23"/>
    <x v="39"/>
    <s v="Rånäs"/>
    <d v="2018-04-08T00:00:00"/>
    <s v="Slottsmilen"/>
    <m/>
    <d v="2018-04-09T00:00:00"/>
    <s v="95"/>
    <x v="0"/>
    <n v="19"/>
    <s v="1995"/>
    <n v="23"/>
    <x v="3"/>
  </r>
  <r>
    <x v="15"/>
    <s v="33.31"/>
    <x v="39"/>
    <s v="Uppsala"/>
    <d v="2019-05-16T00:00:00"/>
    <s v="Blodomloppet"/>
    <m/>
    <d v="2019-05-17T00:00:00"/>
    <s v="95"/>
    <x v="6"/>
    <n v="19"/>
    <s v="1995"/>
    <n v="24"/>
    <x v="3"/>
  </r>
  <r>
    <x v="15"/>
    <s v="33.40"/>
    <x v="39"/>
    <s v="Uppsala"/>
    <d v="2018-05-17T00:00:00"/>
    <s v="Blodomloppet"/>
    <m/>
    <d v="2018-05-18T00:00:00"/>
    <s v="95"/>
    <x v="0"/>
    <n v="19"/>
    <s v="1995"/>
    <n v="23"/>
    <x v="3"/>
  </r>
  <r>
    <x v="15"/>
    <s v="33.43"/>
    <x v="58"/>
    <s v="Hässelby"/>
    <d v="2021-10-03T00:00:00"/>
    <s v="Hässelbyloppet"/>
    <s v="Klubbrekord P17"/>
    <d v="2021-10-03T00:00:00"/>
    <s v="04"/>
    <x v="1"/>
    <n v="20"/>
    <s v="2004"/>
    <n v="17"/>
    <x v="2"/>
  </r>
  <r>
    <x v="15"/>
    <s v="34.01"/>
    <x v="39"/>
    <s v="Hässelby"/>
    <d v="2023-10-01T00:00:00"/>
    <s v="Hässelbyloppet"/>
    <m/>
    <d v="2023-10-05T00:00:00"/>
    <s v="95"/>
    <x v="4"/>
    <n v="19"/>
    <s v="1995"/>
    <n v="28"/>
    <x v="3"/>
  </r>
  <r>
    <x v="15"/>
    <s v="34.02"/>
    <x v="45"/>
    <s v="Bålsta"/>
    <d v="2023-04-29T00:00:00"/>
    <s v="Bålsta stadslopp"/>
    <s v="Klubbrekord M50"/>
    <d v="2023-05-01T00:00:00"/>
    <s v="71"/>
    <x v="4"/>
    <n v="19"/>
    <s v="1971"/>
    <n v="52"/>
    <x v="12"/>
  </r>
  <r>
    <x v="15"/>
    <s v="34.03"/>
    <x v="50"/>
    <s v="Uppsala"/>
    <d v="2017-05-18T00:00:00"/>
    <m/>
    <s v="klubbrekord M/M40"/>
    <m/>
    <s v="74"/>
    <x v="5"/>
    <n v="19"/>
    <s v="1974"/>
    <n v="43"/>
    <x v="4"/>
  </r>
  <r>
    <x v="15"/>
    <s v="34.05"/>
    <x v="50"/>
    <s v="Malaga"/>
    <d v="2018-12-09T00:00:00"/>
    <s v="Zurich Maratón de Málaga 2018"/>
    <s v="Passertid marathon Nettotid 34.08"/>
    <d v="2018-12-12T00:00:00"/>
    <s v="74"/>
    <x v="0"/>
    <n v="19"/>
    <s v="1974"/>
    <n v="44"/>
    <x v="4"/>
  </r>
  <r>
    <x v="15"/>
    <s v="34.08"/>
    <x v="39"/>
    <s v="Västerås"/>
    <d v="2019-08-26T00:00:00"/>
    <s v="Blodomloppet"/>
    <m/>
    <d v="2019-08-28T00:00:00"/>
    <s v="95"/>
    <x v="6"/>
    <n v="19"/>
    <s v="1995"/>
    <n v="24"/>
    <x v="3"/>
  </r>
  <r>
    <x v="15"/>
    <s v="34.54"/>
    <x v="45"/>
    <s v="Stockholm"/>
    <d v="2019-06-13T00:00:00"/>
    <s v="STHLM 10 Med SM-milen"/>
    <m/>
    <d v="2019-06-14T00:00:00"/>
    <s v="71"/>
    <x v="6"/>
    <n v="19"/>
    <s v="1971"/>
    <n v="48"/>
    <x v="9"/>
  </r>
  <r>
    <x v="15"/>
    <s v="35.11"/>
    <x v="51"/>
    <s v="Örebro"/>
    <d v="2018-10-13T00:00:00"/>
    <s v="Å-Stadsloppet"/>
    <s v="Klubbrekord M50"/>
    <d v="2018-10-15T00:00:00"/>
    <s v="68"/>
    <x v="0"/>
    <n v="19"/>
    <s v="1968"/>
    <n v="50"/>
    <x v="12"/>
  </r>
  <r>
    <x v="15"/>
    <s v="35.17"/>
    <x v="51"/>
    <s v="Uppsala"/>
    <d v="2018-12-08T00:00:00"/>
    <s v="Bore cup"/>
    <m/>
    <d v="2018-12-12T00:00:00"/>
    <s v="68"/>
    <x v="0"/>
    <n v="19"/>
    <s v="1968"/>
    <n v="50"/>
    <x v="12"/>
  </r>
  <r>
    <x v="15"/>
    <s v="35.22"/>
    <x v="44"/>
    <s v="Örebro"/>
    <d v="2019-10-12T00:00:00"/>
    <s v="Å-Stadsoppet"/>
    <s v="Klubbrekord P19"/>
    <d v="2019-10-14T00:00:00"/>
    <s v="00"/>
    <x v="6"/>
    <n v="20"/>
    <s v="2000"/>
    <n v="19"/>
    <x v="7"/>
  </r>
  <r>
    <x v="15"/>
    <s v="35.31"/>
    <x v="13"/>
    <s v="Uppsala"/>
    <d v="2018-12-08T00:00:00"/>
    <s v="Bore cup"/>
    <m/>
    <d v="2018-12-12T00:00:00"/>
    <s v="74"/>
    <x v="0"/>
    <n v="19"/>
    <s v="1974"/>
    <n v="44"/>
    <x v="4"/>
  </r>
  <r>
    <x v="15"/>
    <s v="35.53"/>
    <x v="13"/>
    <s v="Björklinge"/>
    <d v="2017-12-09T00:00:00"/>
    <m/>
    <s v="Ej kontrollmätt bana"/>
    <d v="2017-12-11T00:00:00"/>
    <s v="74"/>
    <x v="5"/>
    <n v="19"/>
    <s v="1974"/>
    <n v="43"/>
    <x v="4"/>
  </r>
  <r>
    <x v="15"/>
    <s v="36.21"/>
    <x v="13"/>
    <s v="Rånäs"/>
    <d v="2018-04-08T00:00:00"/>
    <s v="Slottsmilen"/>
    <m/>
    <d v="2018-04-09T00:00:00"/>
    <s v="74"/>
    <x v="0"/>
    <n v="19"/>
    <s v="1974"/>
    <n v="44"/>
    <x v="4"/>
  </r>
  <r>
    <x v="15"/>
    <s v="36.35"/>
    <x v="13"/>
    <s v="Rånäs"/>
    <d v="2020-10-11T00:00:00"/>
    <s v="Slottsmilen Upplands-DM Landsväg"/>
    <m/>
    <d v="2020-10-15T00:00:00"/>
    <s v="74"/>
    <x v="2"/>
    <n v="19"/>
    <s v="1974"/>
    <n v="46"/>
    <x v="9"/>
  </r>
  <r>
    <x v="15"/>
    <s v="36.51"/>
    <x v="28"/>
    <s v="Björklinge"/>
    <d v="2020-02-08T00:00:00"/>
    <s v="Bore Cup"/>
    <s v="Kort bana 9,4 km"/>
    <d v="2020-02-10T00:00:00"/>
    <s v="69"/>
    <x v="2"/>
    <n v="19"/>
    <s v="1969"/>
    <n v="51"/>
    <x v="12"/>
  </r>
  <r>
    <x v="15"/>
    <s v="37.14"/>
    <x v="13"/>
    <s v="Rimbo"/>
    <d v="2019-09-14T00:00:00"/>
    <s v="Rimbohusmilen"/>
    <m/>
    <d v="2019-09-15T00:00:00"/>
    <s v="74"/>
    <x v="6"/>
    <n v="19"/>
    <s v="1974"/>
    <n v="45"/>
    <x v="9"/>
  </r>
  <r>
    <x v="15"/>
    <s v="37.24"/>
    <x v="9"/>
    <s v="Hässelby"/>
    <d v="2017-10-08T00:00:00"/>
    <m/>
    <s v="Spang inte för klubben"/>
    <d v="2017-12-11T00:00:00"/>
    <s v="96"/>
    <x v="5"/>
    <n v="19"/>
    <s v="1996"/>
    <n v="21"/>
    <x v="6"/>
  </r>
  <r>
    <x v="15"/>
    <s v="37.47"/>
    <x v="8"/>
    <s v="Rånäs"/>
    <d v="2019-04-07T00:00:00"/>
    <s v="Slotsmilen"/>
    <s v="Klubbrekord P19/M22"/>
    <d v="2019-04-11T00:00:00"/>
    <s v="00"/>
    <x v="6"/>
    <n v="20"/>
    <s v="2000"/>
    <n v="19"/>
    <x v="7"/>
  </r>
  <r>
    <x v="15"/>
    <s v="37.48"/>
    <x v="36"/>
    <s v="Norra Djurgården"/>
    <d v="2023-03-25T00:00:00"/>
    <s v="Premiärmilen"/>
    <m/>
    <d v="2023-03-25T00:00:00"/>
    <s v="79"/>
    <x v="4"/>
    <n v="19"/>
    <s v="1979"/>
    <n v="44"/>
    <x v="4"/>
  </r>
  <r>
    <x v="15"/>
    <s v="37.57"/>
    <x v="53"/>
    <s v="Rånäs"/>
    <d v="2018-04-08T00:00:00"/>
    <s v="Slottsmilen"/>
    <m/>
    <d v="2018-04-09T00:00:00"/>
    <s v="75"/>
    <x v="0"/>
    <n v="19"/>
    <s v="1975"/>
    <n v="43"/>
    <x v="4"/>
  </r>
  <r>
    <x v="15"/>
    <s v="37.58"/>
    <x v="37"/>
    <s v="Norra Djurgården"/>
    <d v="2023-03-25T00:00:00"/>
    <s v="Premiärmilen"/>
    <m/>
    <d v="2023-03-25T00:00:00"/>
    <s v="73"/>
    <x v="4"/>
    <n v="19"/>
    <s v="1973"/>
    <n v="50"/>
    <x v="12"/>
  </r>
  <r>
    <x v="15"/>
    <s v="38.07"/>
    <x v="22"/>
    <s v="Rånäs"/>
    <d v="2018-04-08T00:00:00"/>
    <s v="Slottsmilen"/>
    <s v="Klubbrekord M35"/>
    <d v="2018-04-09T00:00:00"/>
    <s v="82"/>
    <x v="0"/>
    <n v="19"/>
    <s v="1982"/>
    <n v="36"/>
    <x v="8"/>
  </r>
  <r>
    <x v="15"/>
    <s v="38.11"/>
    <x v="13"/>
    <s v="Sala"/>
    <d v="2018-02-10T00:00:00"/>
    <s v="Bore Cupp Sala"/>
    <m/>
    <d v="2018-02-16T00:00:00"/>
    <s v="74"/>
    <x v="0"/>
    <n v="19"/>
    <s v="1974"/>
    <n v="44"/>
    <x v="4"/>
  </r>
  <r>
    <x v="15"/>
    <s v="38.16"/>
    <x v="28"/>
    <s v="Björklinge"/>
    <d v="2017-12-09T00:00:00"/>
    <m/>
    <s v="Ej kontrollmätt bana"/>
    <d v="2017-12-11T00:00:00"/>
    <s v="69"/>
    <x v="5"/>
    <n v="19"/>
    <s v="1969"/>
    <n v="48"/>
    <x v="9"/>
  </r>
  <r>
    <x v="15"/>
    <s v="38.36"/>
    <x v="59"/>
    <s v="Vallentuna"/>
    <d v="2019-12-31T00:00:00"/>
    <s v="Nyårsloppet"/>
    <m/>
    <d v="2020-01-02T00:00:00"/>
    <s v="92"/>
    <x v="6"/>
    <n v="19"/>
    <s v="1992"/>
    <n v="27"/>
    <x v="3"/>
  </r>
  <r>
    <x v="15"/>
    <s v="38.48"/>
    <x v="12"/>
    <s v="Rånäs"/>
    <d v="2020-10-11T00:00:00"/>
    <s v="Slottsmilen Upplands-DM Landsväg"/>
    <m/>
    <d v="2020-10-15T00:00:00"/>
    <s v="77"/>
    <x v="2"/>
    <n v="19"/>
    <s v="1977"/>
    <n v="43"/>
    <x v="4"/>
  </r>
  <r>
    <x v="15"/>
    <s v="39.17"/>
    <x v="28"/>
    <s v="Rånäs"/>
    <d v="2020-10-11T00:00:00"/>
    <s v="Slottsmilen Upplands-DM Landsväg"/>
    <m/>
    <d v="2020-10-15T00:00:00"/>
    <s v="69"/>
    <x v="2"/>
    <n v="19"/>
    <s v="1969"/>
    <n v="51"/>
    <x v="12"/>
  </r>
  <r>
    <x v="15"/>
    <s v="39.18"/>
    <x v="28"/>
    <s v="Rånäs"/>
    <d v="2018-04-08T00:00:00"/>
    <s v="Slottsmilen"/>
    <m/>
    <d v="2018-04-09T00:00:00"/>
    <s v="69"/>
    <x v="0"/>
    <n v="19"/>
    <s v="1969"/>
    <n v="49"/>
    <x v="9"/>
  </r>
  <r>
    <x v="15"/>
    <s v="39.35"/>
    <x v="28"/>
    <s v="Torshälla"/>
    <d v="2017-08-12T00:00:00"/>
    <m/>
    <s v="klubbrekord M45"/>
    <m/>
    <s v="69"/>
    <x v="5"/>
    <n v="19"/>
    <s v="1969"/>
    <n v="48"/>
    <x v="9"/>
  </r>
  <r>
    <x v="15"/>
    <s v="39.45"/>
    <x v="28"/>
    <s v="Stockholm"/>
    <d v="2018-06-14T00:00:00"/>
    <s v="STHLM10 med SM-Milen"/>
    <m/>
    <d v="2018-06-15T00:00:00"/>
    <s v="69"/>
    <x v="0"/>
    <n v="19"/>
    <s v="1969"/>
    <n v="49"/>
    <x v="9"/>
  </r>
  <r>
    <x v="15"/>
    <s v="39.49"/>
    <x v="60"/>
    <s v="Vallentuna"/>
    <d v="2019-12-31T00:00:00"/>
    <s v="Nyårsloppet"/>
    <m/>
    <d v="2020-01-02T00:00:00"/>
    <s v="67"/>
    <x v="6"/>
    <n v="19"/>
    <s v="1967"/>
    <n v="52"/>
    <x v="12"/>
  </r>
  <r>
    <x v="15"/>
    <s v="39.54"/>
    <x v="28"/>
    <s v="Uppsala"/>
    <d v="2018-12-08T00:00:00"/>
    <s v="Bore cup"/>
    <m/>
    <d v="2018-12-12T00:00:00"/>
    <s v="69"/>
    <x v="0"/>
    <n v="19"/>
    <s v="1969"/>
    <n v="49"/>
    <x v="9"/>
  </r>
  <r>
    <x v="15"/>
    <s v="40.05"/>
    <x v="33"/>
    <s v="Stockholm"/>
    <d v="2018-03-24T00:00:00"/>
    <s v="Premiärmilen"/>
    <m/>
    <d v="2018-03-25T00:00:00"/>
    <s v="69"/>
    <x v="0"/>
    <n v="19"/>
    <s v="1969"/>
    <n v="49"/>
    <x v="9"/>
  </r>
  <r>
    <x v="15"/>
    <s v="40.14"/>
    <x v="34"/>
    <s v="Björklinge"/>
    <d v="2017-12-09T00:00:00"/>
    <m/>
    <s v="Ej kontrollmätt bana"/>
    <d v="2017-12-11T00:00:00"/>
    <s v="61"/>
    <x v="5"/>
    <n v="19"/>
    <s v="1961"/>
    <n v="56"/>
    <x v="5"/>
  </r>
  <r>
    <x v="15"/>
    <s v="40.22"/>
    <x v="53"/>
    <s v="Åkersberga"/>
    <d v="2017-06-10T00:00:00"/>
    <m/>
    <m/>
    <m/>
    <s v="75"/>
    <x v="5"/>
    <n v="19"/>
    <s v="1975"/>
    <n v="42"/>
    <x v="4"/>
  </r>
  <r>
    <x v="15"/>
    <s v="40.24"/>
    <x v="28"/>
    <s v="Sala"/>
    <d v="2018-02-10T00:00:00"/>
    <s v="Bore Cupp Sala"/>
    <m/>
    <d v="2018-02-16T00:00:00"/>
    <s v="69"/>
    <x v="0"/>
    <n v="19"/>
    <s v="1969"/>
    <n v="49"/>
    <x v="9"/>
  </r>
  <r>
    <x v="15"/>
    <s v="40.25"/>
    <x v="59"/>
    <s v="Stockholm"/>
    <d v="2019-06-13T00:00:00"/>
    <s v="STHLM 10 Med SM-milen"/>
    <m/>
    <d v="2019-06-14T00:00:00"/>
    <s v="92"/>
    <x v="6"/>
    <n v="19"/>
    <s v="1992"/>
    <n v="27"/>
    <x v="3"/>
  </r>
  <r>
    <x v="15"/>
    <s v="40.26"/>
    <x v="34"/>
    <s v="Björklinge"/>
    <d v="2020-02-08T00:00:00"/>
    <s v="Bore Cup"/>
    <s v="Kort bana 9,4 km"/>
    <d v="2020-02-10T00:00:00"/>
    <s v="61"/>
    <x v="2"/>
    <n v="19"/>
    <s v="1961"/>
    <n v="59"/>
    <x v="5"/>
  </r>
  <r>
    <x v="15"/>
    <s v="40.35"/>
    <x v="29"/>
    <s v="Rånäs"/>
    <d v="2018-04-08T00:00:00"/>
    <s v="Slottsmilen"/>
    <m/>
    <d v="2018-04-09T00:00:00"/>
    <s v="76"/>
    <x v="0"/>
    <n v="19"/>
    <s v="1976"/>
    <n v="42"/>
    <x v="4"/>
  </r>
  <r>
    <x v="15"/>
    <s v="40.37"/>
    <x v="60"/>
    <s v="Rimbo"/>
    <d v="2019-09-14T00:00:00"/>
    <s v="Rimbohusmilen"/>
    <m/>
    <d v="2019-09-15T00:00:00"/>
    <s v="67"/>
    <x v="6"/>
    <n v="19"/>
    <s v="1967"/>
    <n v="52"/>
    <x v="12"/>
  </r>
  <r>
    <x v="15"/>
    <s v="40.51"/>
    <x v="59"/>
    <s v="Hässelby"/>
    <d v="2018-10-14T00:00:00"/>
    <s v="Hässelbyloppet"/>
    <m/>
    <d v="2018-10-15T00:00:00"/>
    <s v="92"/>
    <x v="0"/>
    <n v="19"/>
    <s v="1992"/>
    <n v="26"/>
    <x v="3"/>
  </r>
  <r>
    <x v="15"/>
    <s v="40.54"/>
    <x v="33"/>
    <s v="Norra Djurgården"/>
    <d v="2023-03-25T00:00:00"/>
    <s v="Premiärmilen"/>
    <m/>
    <d v="2023-03-25T00:00:00"/>
    <s v="69"/>
    <x v="4"/>
    <n v="19"/>
    <s v="1969"/>
    <n v="54"/>
    <x v="12"/>
  </r>
  <r>
    <x v="15"/>
    <s v="41.09"/>
    <x v="28"/>
    <s v="Rimbo"/>
    <d v="2019-09-14T00:00:00"/>
    <s v="Rimbohusmilen"/>
    <m/>
    <d v="2019-09-15T00:00:00"/>
    <s v="69"/>
    <x v="6"/>
    <n v="19"/>
    <s v="1969"/>
    <n v="50"/>
    <x v="12"/>
  </r>
  <r>
    <x v="15"/>
    <s v="41.15"/>
    <x v="25"/>
    <s v="Rånäs"/>
    <d v="2019-04-07T00:00:00"/>
    <s v="Slotsmilen"/>
    <s v="Klubbrekord P17"/>
    <d v="2019-04-11T00:00:00"/>
    <s v="03"/>
    <x v="6"/>
    <n v="20"/>
    <s v="2003"/>
    <n v="16"/>
    <x v="2"/>
  </r>
  <r>
    <x v="15"/>
    <s v="41.32"/>
    <x v="47"/>
    <s v="Bålsta"/>
    <d v="2023-04-29T00:00:00"/>
    <s v="Bålsta stadslopp"/>
    <m/>
    <d v="2023-05-01T00:00:00"/>
    <s v="85"/>
    <x v="4"/>
    <n v="19"/>
    <s v="1985"/>
    <n v="38"/>
    <x v="8"/>
  </r>
  <r>
    <x v="15"/>
    <s v="42.24"/>
    <x v="61"/>
    <s v="Rimbo"/>
    <d v="2019-09-14T00:00:00"/>
    <s v="Rimbohusmilen"/>
    <m/>
    <d v="2019-10-10T00:00:00"/>
    <s v="65"/>
    <x v="6"/>
    <n v="19"/>
    <s v="1965"/>
    <n v="54"/>
    <x v="12"/>
  </r>
  <r>
    <x v="15"/>
    <s v="42.24"/>
    <x v="61"/>
    <s v="Rimbo"/>
    <d v="2019-09-14T00:00:00"/>
    <s v="Rimbohusmilen"/>
    <m/>
    <d v="2019-10-10T00:00:00"/>
    <s v="65"/>
    <x v="6"/>
    <n v="19"/>
    <s v="1965"/>
    <n v="54"/>
    <x v="12"/>
  </r>
  <r>
    <x v="15"/>
    <s v="42.37"/>
    <x v="62"/>
    <s v="Uppsala"/>
    <d v="2017-05-18T00:00:00"/>
    <m/>
    <m/>
    <m/>
    <s v="93"/>
    <x v="5"/>
    <n v="19"/>
    <s v="1993"/>
    <n v="24"/>
    <x v="3"/>
  </r>
  <r>
    <x v="15"/>
    <s v="42.37"/>
    <x v="63"/>
    <s v="Rånäs"/>
    <d v="2018-04-08T00:00:00"/>
    <s v="Slottsmilen"/>
    <m/>
    <d v="2018-04-09T00:00:00"/>
    <s v="90"/>
    <x v="0"/>
    <n v="19"/>
    <s v="1990"/>
    <n v="28"/>
    <x v="3"/>
  </r>
  <r>
    <x v="15"/>
    <s v="42.42"/>
    <x v="29"/>
    <s v="Rånäs"/>
    <d v="2017-04-09T00:00:00"/>
    <m/>
    <m/>
    <m/>
    <s v="76"/>
    <x v="5"/>
    <n v="19"/>
    <s v="1976"/>
    <n v="41"/>
    <x v="4"/>
  </r>
  <r>
    <x v="15"/>
    <s v="42.52"/>
    <x v="59"/>
    <s v="Barcelona"/>
    <d v="2019-02-10T00:00:00"/>
    <s v="Mitja Marató de Barcelona"/>
    <s v="Passertid"/>
    <d v="2019-02-11T00:00:00"/>
    <s v="92"/>
    <x v="6"/>
    <n v="19"/>
    <s v="1992"/>
    <n v="27"/>
    <x v="3"/>
  </r>
  <r>
    <x v="15"/>
    <s v="42.57"/>
    <x v="64"/>
    <s v="Björklinge"/>
    <d v="2020-02-08T00:00:00"/>
    <s v="Bore Cup"/>
    <s v="Kort bana 9,4 km"/>
    <d v="2020-02-10T00:00:00"/>
    <s v="64"/>
    <x v="2"/>
    <n v="19"/>
    <s v="1964"/>
    <n v="56"/>
    <x v="5"/>
  </r>
  <r>
    <x v="15"/>
    <s v="43.03"/>
    <x v="65"/>
    <s v="Rimbo"/>
    <d v="2019-09-14T00:00:00"/>
    <s v="Rimbohusmilen"/>
    <m/>
    <d v="2019-09-15T00:00:00"/>
    <s v="79"/>
    <x v="6"/>
    <n v="19"/>
    <s v="1979"/>
    <n v="40"/>
    <x v="4"/>
  </r>
  <r>
    <x v="15"/>
    <s v="43.39"/>
    <x v="26"/>
    <s v="Rånäs"/>
    <d v="2017-04-09T00:00:00"/>
    <m/>
    <m/>
    <m/>
    <s v="00"/>
    <x v="5"/>
    <n v="20"/>
    <s v="2000"/>
    <n v="17"/>
    <x v="2"/>
  </r>
  <r>
    <x v="15"/>
    <s v="43.49"/>
    <x v="34"/>
    <s v="Rånäs"/>
    <d v="2020-10-11T00:00:00"/>
    <s v="Slottsmilen Upplands-DM Landsväg"/>
    <s v="Klubbrekord M55"/>
    <d v="2020-10-15T00:00:00"/>
    <s v="61"/>
    <x v="2"/>
    <n v="19"/>
    <s v="1961"/>
    <n v="59"/>
    <x v="5"/>
  </r>
  <r>
    <x v="15"/>
    <s v="43.54"/>
    <x v="6"/>
    <s v="Björklinge"/>
    <d v="2017-12-09T00:00:00"/>
    <m/>
    <s v="Ej kontrollmätt bana"/>
    <d v="2017-12-11T00:00:00"/>
    <s v="63"/>
    <x v="5"/>
    <n v="19"/>
    <s v="1963"/>
    <n v="54"/>
    <x v="12"/>
  </r>
  <r>
    <x v="15"/>
    <s v="45.13"/>
    <x v="38"/>
    <s v="Norra Djurgården"/>
    <d v="2023-03-25T00:00:00"/>
    <s v="Premiärmilen"/>
    <m/>
    <d v="2023-03-25T00:00:00"/>
    <s v="78"/>
    <x v="4"/>
    <n v="19"/>
    <s v="1978"/>
    <n v="45"/>
    <x v="9"/>
  </r>
  <r>
    <x v="15"/>
    <s v="46.08"/>
    <x v="3"/>
    <s v="Rånäs"/>
    <d v="2018-04-08T00:00:00"/>
    <s v="Slottsmilen"/>
    <m/>
    <d v="2018-04-09T00:00:00"/>
    <s v="89"/>
    <x v="0"/>
    <n v="19"/>
    <s v="1989"/>
    <n v="29"/>
    <x v="3"/>
  </r>
  <r>
    <x v="15"/>
    <s v="47.14"/>
    <x v="6"/>
    <s v="Rimbo"/>
    <d v="2019-09-14T00:00:00"/>
    <s v="Rimbohusmilen"/>
    <s v="Klubbrekord M55"/>
    <d v="2019-09-15T00:00:00"/>
    <s v="63"/>
    <x v="6"/>
    <n v="19"/>
    <s v="1963"/>
    <n v="56"/>
    <x v="5"/>
  </r>
  <r>
    <x v="15"/>
    <s v="47.28"/>
    <x v="47"/>
    <s v="Uppsala"/>
    <d v="2023-12-09T00:00:00"/>
    <s v="Bore Cup Uppsala"/>
    <m/>
    <d v="2023-12-15T00:00:00"/>
    <s v="85"/>
    <x v="4"/>
    <n v="19"/>
    <s v="1985"/>
    <n v="38"/>
    <x v="8"/>
  </r>
  <r>
    <x v="15"/>
    <s v="47.31"/>
    <x v="48"/>
    <s v="Norra Djurgården"/>
    <d v="2023-03-25T00:00:00"/>
    <s v="Premiärmilen"/>
    <m/>
    <d v="2023-03-25T00:00:00"/>
    <s v="80"/>
    <x v="4"/>
    <n v="19"/>
    <s v="1980"/>
    <n v="43"/>
    <x v="4"/>
  </r>
  <r>
    <x v="15"/>
    <s v="47.31"/>
    <x v="14"/>
    <s v="Stockholm"/>
    <d v="2018-06-14T00:00:00"/>
    <s v="STHLM10 med SM-Milen"/>
    <s v="Klubbrekord M65"/>
    <d v="2018-06-15T00:00:00"/>
    <s v="52"/>
    <x v="0"/>
    <n v="19"/>
    <s v="1952"/>
    <n v="66"/>
    <x v="10"/>
  </r>
  <r>
    <x v="15"/>
    <s v="47.35"/>
    <x v="14"/>
    <s v="Stockholm"/>
    <d v="2019-06-13T00:00:00"/>
    <s v="STHLM 10 Med SM-milen"/>
    <m/>
    <d v="2019-06-14T00:00:00"/>
    <s v="52"/>
    <x v="6"/>
    <n v="19"/>
    <s v="1952"/>
    <n v="67"/>
    <x v="10"/>
  </r>
  <r>
    <x v="15"/>
    <s v="47.44"/>
    <x v="6"/>
    <s v="Rånäs"/>
    <d v="2018-04-08T00:00:00"/>
    <s v="Slottsmilen"/>
    <s v="Klubbrekord M55"/>
    <d v="2018-04-09T00:00:00"/>
    <s v="63"/>
    <x v="0"/>
    <n v="19"/>
    <s v="1963"/>
    <n v="55"/>
    <x v="5"/>
  </r>
  <r>
    <x v="15"/>
    <s v="48.01"/>
    <x v="4"/>
    <s v="Rånäs"/>
    <d v="2019-04-07T00:00:00"/>
    <s v="Slotsmilen"/>
    <m/>
    <d v="2019-04-11T00:00:00"/>
    <s v="91"/>
    <x v="6"/>
    <n v="19"/>
    <s v="1991"/>
    <n v="28"/>
    <x v="3"/>
  </r>
  <r>
    <x v="15"/>
    <s v="48.33"/>
    <x v="55"/>
    <s v="Rånäs"/>
    <d v="2019-04-07T00:00:00"/>
    <s v="Slotsmilen"/>
    <m/>
    <d v="2019-04-11T00:00:00"/>
    <s v="69"/>
    <x v="6"/>
    <n v="19"/>
    <s v="1969"/>
    <n v="50"/>
    <x v="12"/>
  </r>
  <r>
    <x v="15"/>
    <s v="51.09"/>
    <x v="3"/>
    <s v="Uppsala"/>
    <d v="2017-05-18T00:00:00"/>
    <m/>
    <m/>
    <m/>
    <s v="89"/>
    <x v="5"/>
    <n v="19"/>
    <s v="1989"/>
    <n v="28"/>
    <x v="3"/>
  </r>
  <r>
    <x v="15"/>
    <s v="51.47"/>
    <x v="66"/>
    <s v="Rimbo"/>
    <d v="2019-09-14T00:00:00"/>
    <s v="Rimbohusmilen"/>
    <m/>
    <d v="2019-09-15T00:00:00"/>
    <s v="85"/>
    <x v="6"/>
    <n v="19"/>
    <s v="1985"/>
    <n v="34"/>
    <x v="3"/>
  </r>
  <r>
    <x v="15"/>
    <s v="57.36"/>
    <x v="67"/>
    <s v="Stockholm"/>
    <d v="2018-03-24T00:00:00"/>
    <s v="Premiärmilen"/>
    <m/>
    <d v="2018-03-25T00:00:00"/>
    <s v="69"/>
    <x v="0"/>
    <n v="19"/>
    <s v="1969"/>
    <n v="49"/>
    <x v="9"/>
  </r>
  <r>
    <x v="15"/>
    <s v="58.17"/>
    <x v="67"/>
    <s v="Stockholm"/>
    <d v="2019-03-30T00:00:00"/>
    <s v="Premiärmilen"/>
    <m/>
    <d v="2019-03-31T00:00:00"/>
    <s v="69"/>
    <x v="6"/>
    <n v="19"/>
    <s v="1969"/>
    <n v="50"/>
    <x v="12"/>
  </r>
  <r>
    <x v="15"/>
    <s v="58.42"/>
    <x v="56"/>
    <s v="Stockholm"/>
    <d v="2019-11-02T00:00:00"/>
    <s v="Höskrusket"/>
    <m/>
    <d v="2019-11-03T00:00:00"/>
    <s v="69"/>
    <x v="6"/>
    <n v="19"/>
    <s v="1969"/>
    <n v="50"/>
    <x v="12"/>
  </r>
  <r>
    <x v="15"/>
    <s v="58.46"/>
    <x v="68"/>
    <s v="Norrköping"/>
    <d v="2019-08-21T00:00:00"/>
    <s v="Atea Norrköpings Stadslopp"/>
    <m/>
    <d v="2019-08-23T00:00:00"/>
    <s v="64"/>
    <x v="6"/>
    <n v="19"/>
    <s v="1964"/>
    <n v="55"/>
    <x v="5"/>
  </r>
  <r>
    <x v="15"/>
    <s v="59.21"/>
    <x v="67"/>
    <s v="Stockholm"/>
    <d v="2018-11-03T00:00:00"/>
    <s v="Höstrusket"/>
    <m/>
    <d v="2018-11-04T00:00:00"/>
    <s v="69"/>
    <x v="0"/>
    <n v="19"/>
    <s v="1969"/>
    <n v="49"/>
    <x v="9"/>
  </r>
  <r>
    <x v="15"/>
    <s v="60.09"/>
    <x v="69"/>
    <s v="Stockholm"/>
    <d v="2017-08-19T00:00:00"/>
    <m/>
    <m/>
    <d v="2017-09-01T00:00:00"/>
    <s v="91"/>
    <x v="5"/>
    <n v="19"/>
    <s v="1991"/>
    <n v="26"/>
    <x v="3"/>
  </r>
  <r>
    <x v="15"/>
    <s v="60.59"/>
    <x v="67"/>
    <s v="Stockholm"/>
    <d v="2018-08-18T00:00:00"/>
    <s v="Midnattsloppet"/>
    <m/>
    <d v="2018-08-20T00:00:00"/>
    <s v="69"/>
    <x v="0"/>
    <n v="19"/>
    <s v="1969"/>
    <n v="49"/>
    <x v="9"/>
  </r>
  <r>
    <x v="15"/>
    <s v="61.46"/>
    <x v="68"/>
    <s v="Stockholm"/>
    <d v="2019-03-30T00:00:00"/>
    <s v="Premiärmilen"/>
    <m/>
    <d v="2019-03-31T00:00:00"/>
    <s v="64"/>
    <x v="6"/>
    <n v="19"/>
    <s v="1964"/>
    <n v="55"/>
    <x v="5"/>
  </r>
  <r>
    <x v="16"/>
    <s v="06.31.42"/>
    <x v="13"/>
    <s v="Danderyd"/>
    <d v="2021-06-20T00:00:00"/>
    <s v="Danderydsspelen"/>
    <s v="SniorHöjd (91,4)"/>
    <d v="2021-07-05T00:00:00"/>
    <s v="74"/>
    <x v="1"/>
    <n v="19"/>
    <s v="1974"/>
    <n v="47"/>
    <x v="9"/>
  </r>
  <r>
    <x v="16"/>
    <s v="6.45.98"/>
    <x v="2"/>
    <s v="Märsta"/>
    <d v="2023-08-05T00:00:00"/>
    <s v="Mittsvenska-DM"/>
    <m/>
    <d v="2023-08-13T00:00:00"/>
    <s v="08"/>
    <x v="4"/>
    <n v="20"/>
    <s v="2008"/>
    <n v="15"/>
    <x v="1"/>
  </r>
  <r>
    <x v="17"/>
    <s v="10.23.47"/>
    <x v="13"/>
    <s v="Uppsala"/>
    <d v="2018-08-19T00:00:00"/>
    <s v="Arena-DM"/>
    <s v="Klubbrekord M/M40"/>
    <d v="2018-08-20T00:00:00"/>
    <s v="74"/>
    <x v="0"/>
    <n v="19"/>
    <s v="1974"/>
    <n v="44"/>
    <x v="4"/>
  </r>
  <r>
    <x v="17"/>
    <s v="10.32.05"/>
    <x v="13"/>
    <s v="Uppsala"/>
    <d v="2019-09-01T00:00:00"/>
    <s v="Upplands Veteran-DM"/>
    <s v="Klubbrekord M45"/>
    <d v="2019-09-02T00:00:00"/>
    <s v="74"/>
    <x v="6"/>
    <n v="19"/>
    <s v="1974"/>
    <n v="45"/>
    <x v="9"/>
  </r>
  <r>
    <x v="17"/>
    <s v="10.42.92"/>
    <x v="13"/>
    <s v="Vallentuna"/>
    <d v="2022-05-18T00:00:00"/>
    <s v="Vallentunakvällen 1"/>
    <m/>
    <d v="2022-05-23T00:00:00"/>
    <s v="74"/>
    <x v="3"/>
    <n v="19"/>
    <s v="1974"/>
    <n v="48"/>
    <x v="9"/>
  </r>
  <r>
    <x v="17"/>
    <s v="10.44.74"/>
    <x v="13"/>
    <s v="Huddinge"/>
    <d v="2019-08-17T00:00:00"/>
    <s v="Veteran-SM"/>
    <s v="Klubbrekord M45"/>
    <d v="2019-08-18T00:00:00"/>
    <s v="74"/>
    <x v="6"/>
    <n v="19"/>
    <s v="1974"/>
    <n v="45"/>
    <x v="9"/>
  </r>
  <r>
    <x v="18"/>
    <d v="1899-12-30T00:16:42"/>
    <x v="39"/>
    <s v="Nortälje"/>
    <d v="2022-06-06T00:00:00"/>
    <s v="Norrtälje Stadslopp"/>
    <s v="Ej kontrollmätt"/>
    <d v="2022-06-20T00:00:00"/>
    <s v="95"/>
    <x v="3"/>
    <n v="19"/>
    <s v="1995"/>
    <n v="27"/>
    <x v="3"/>
  </r>
  <r>
    <x v="18"/>
    <d v="1899-12-30T00:17:49"/>
    <x v="13"/>
    <s v="Nortälje"/>
    <d v="2022-06-06T00:00:00"/>
    <s v="Norrtälje Stadslopp"/>
    <s v="Ej kontrollmätt"/>
    <d v="2022-06-20T00:00:00"/>
    <s v="74"/>
    <x v="3"/>
    <n v="19"/>
    <s v="1974"/>
    <n v="48"/>
    <x v="9"/>
  </r>
  <r>
    <x v="18"/>
    <d v="1899-12-30T00:17:49"/>
    <x v="46"/>
    <s v="Stockholm"/>
    <d v="2022-10-01T00:00:00"/>
    <s v="Mental Health Run"/>
    <s v="Ej kontrollmätt"/>
    <d v="2022-10-10T00:00:00"/>
    <s v="76"/>
    <x v="3"/>
    <n v="19"/>
    <s v="1976"/>
    <n v="46"/>
    <x v="9"/>
  </r>
  <r>
    <x v="18"/>
    <d v="1899-12-30T00:19:11"/>
    <x v="37"/>
    <s v="Nortälje"/>
    <d v="2022-06-06T00:00:00"/>
    <s v="Norrtälje Stadslopp"/>
    <s v="Ej kontrollmätt"/>
    <d v="2022-06-20T00:00:00"/>
    <s v="73"/>
    <x v="3"/>
    <n v="19"/>
    <s v="1973"/>
    <n v="49"/>
    <x v="9"/>
  </r>
  <r>
    <x v="18"/>
    <d v="1899-12-30T00:20:27"/>
    <x v="38"/>
    <s v="Nortälje"/>
    <d v="2022-06-06T00:00:00"/>
    <s v="Norrtälje Stadslopp"/>
    <s v="Ej kontrollmätt"/>
    <d v="2022-06-20T00:00:00"/>
    <s v="78"/>
    <x v="3"/>
    <n v="19"/>
    <s v="1978"/>
    <n v="44"/>
    <x v="4"/>
  </r>
  <r>
    <x v="18"/>
    <d v="1899-12-30T00:22:43"/>
    <x v="34"/>
    <s v="Nortälje"/>
    <d v="2022-06-06T00:00:00"/>
    <s v="Norrtälje Stadslopp"/>
    <s v="Ej kontrollmätt"/>
    <d v="2022-06-20T00:00:00"/>
    <s v="61"/>
    <x v="3"/>
    <n v="19"/>
    <s v="1961"/>
    <n v="61"/>
    <x v="14"/>
  </r>
  <r>
    <x v="18"/>
    <d v="1899-12-30T00:23:34"/>
    <x v="70"/>
    <s v="Nortälje"/>
    <d v="2022-06-06T00:00:00"/>
    <s v="Norrtälje Stadslopp"/>
    <s v="Ej kontrollmätt"/>
    <d v="2022-06-20T00:00:00"/>
    <s v="65"/>
    <x v="3"/>
    <n v="19"/>
    <s v="1965"/>
    <n v="57"/>
    <x v="5"/>
  </r>
  <r>
    <x v="18"/>
    <s v="15.50.9"/>
    <x v="54"/>
    <s v="Rånäs"/>
    <d v="2023-04-02T00:00:00"/>
    <s v="Slottsrundan"/>
    <m/>
    <d v="2023-04-03T00:00:00"/>
    <s v="86"/>
    <x v="4"/>
    <n v="19"/>
    <s v="1986"/>
    <n v="37"/>
    <x v="8"/>
  </r>
  <r>
    <x v="18"/>
    <s v="16.42.0"/>
    <x v="39"/>
    <s v="Rånäs"/>
    <d v="2023-04-02T00:00:00"/>
    <s v="Slottsrundan"/>
    <m/>
    <d v="2023-04-03T00:00:00"/>
    <s v="95"/>
    <x v="4"/>
    <n v="19"/>
    <s v="1995"/>
    <n v="28"/>
    <x v="3"/>
  </r>
  <r>
    <x v="18"/>
    <s v="17.24"/>
    <x v="13"/>
    <s v="Norrtälje"/>
    <d v="2021-08-08T00:00:00"/>
    <s v="Norrtälje Stadslopp"/>
    <s v="Ej kontrollmätt"/>
    <d v="2021-08-09T00:00:00"/>
    <s v="74"/>
    <x v="1"/>
    <n v="19"/>
    <s v="1974"/>
    <n v="47"/>
    <x v="9"/>
  </r>
  <r>
    <x v="18"/>
    <s v="17.48.3"/>
    <x v="71"/>
    <s v="Rånäs"/>
    <d v="2023-04-02T00:00:00"/>
    <s v="Slottsrundan"/>
    <m/>
    <d v="2023-04-03T00:00:00"/>
    <s v="04"/>
    <x v="4"/>
    <n v="20"/>
    <s v="2004"/>
    <n v="19"/>
    <x v="7"/>
  </r>
  <r>
    <x v="18"/>
    <s v="18.13.3"/>
    <x v="36"/>
    <s v="Rånäs"/>
    <d v="2023-04-02T00:00:00"/>
    <s v="Slottsrundan"/>
    <m/>
    <d v="2023-04-03T00:00:00"/>
    <s v="79"/>
    <x v="4"/>
    <n v="19"/>
    <s v="1979"/>
    <n v="44"/>
    <x v="4"/>
  </r>
  <r>
    <x v="18"/>
    <s v="18.29"/>
    <x v="19"/>
    <s v="Norrtälje"/>
    <d v="2021-08-08T00:00:00"/>
    <s v="Norrtälje Stadslopp"/>
    <s v="Ej kontrollmätt"/>
    <d v="2021-08-09T00:00:00"/>
    <s v="01"/>
    <x v="1"/>
    <n v="20"/>
    <s v="2001"/>
    <n v="20"/>
    <x v="6"/>
  </r>
  <r>
    <x v="18"/>
    <s v="18.34"/>
    <x v="37"/>
    <s v="Norrtälje"/>
    <d v="2021-08-08T00:00:00"/>
    <s v="Norrtälje Stadslopp"/>
    <s v="Ej kontrollmätt"/>
    <d v="2021-08-09T00:00:00"/>
    <s v="73"/>
    <x v="1"/>
    <n v="19"/>
    <s v="1973"/>
    <n v="48"/>
    <x v="9"/>
  </r>
  <r>
    <x v="18"/>
    <s v="18.40"/>
    <x v="28"/>
    <s v="Norrtälje"/>
    <d v="2021-08-08T00:00:00"/>
    <s v="Norrtälje Stadslopp"/>
    <s v="Ej kontrollmätt"/>
    <d v="2021-08-09T00:00:00"/>
    <s v="69"/>
    <x v="1"/>
    <n v="19"/>
    <s v="1969"/>
    <n v="52"/>
    <x v="12"/>
  </r>
  <r>
    <x v="18"/>
    <s v="18.47.5"/>
    <x v="2"/>
    <s v="Rånäs"/>
    <d v="2023-04-02T00:00:00"/>
    <s v="Slottsrundan"/>
    <m/>
    <d v="2023-04-03T00:00:00"/>
    <s v="08"/>
    <x v="4"/>
    <n v="20"/>
    <s v="2008"/>
    <n v="15"/>
    <x v="1"/>
  </r>
  <r>
    <x v="18"/>
    <s v="19.02.19"/>
    <x v="2"/>
    <s v="Norrtälje"/>
    <d v="2023-06-04T00:00:00"/>
    <s v="Norrtälje Stadslopp"/>
    <m/>
    <d v="2023-06-05T00:00:00"/>
    <s v="08"/>
    <x v="4"/>
    <n v="20"/>
    <s v="2008"/>
    <n v="15"/>
    <x v="1"/>
  </r>
  <r>
    <x v="18"/>
    <s v="19.29.4"/>
    <x v="21"/>
    <s v="Rånäs"/>
    <d v="2023-04-02T00:00:00"/>
    <s v="Slottsrundan"/>
    <m/>
    <d v="2023-04-03T00:00:00"/>
    <s v="69"/>
    <x v="4"/>
    <n v="19"/>
    <s v="1969"/>
    <n v="54"/>
    <x v="12"/>
  </r>
  <r>
    <x v="18"/>
    <s v="19.39"/>
    <x v="53"/>
    <s v="Norrtälje"/>
    <d v="2021-08-08T00:00:00"/>
    <s v="Norrtälje Stadslopp"/>
    <s v="Ej kontrollmätt"/>
    <d v="2021-08-09T00:00:00"/>
    <s v="75"/>
    <x v="1"/>
    <n v="19"/>
    <s v="1975"/>
    <n v="46"/>
    <x v="9"/>
  </r>
  <r>
    <x v="18"/>
    <s v="19.55"/>
    <x v="25"/>
    <s v="Norrtälje"/>
    <d v="2021-08-08T00:00:00"/>
    <s v="Norrtälje Stadslopp"/>
    <s v="Ej kontrollmätt"/>
    <d v="2021-08-09T00:00:00"/>
    <s v="03"/>
    <x v="1"/>
    <n v="20"/>
    <s v="2003"/>
    <n v="18"/>
    <x v="7"/>
  </r>
  <r>
    <x v="18"/>
    <s v="19.58"/>
    <x v="1"/>
    <s v="Norrtälje"/>
    <d v="2021-08-08T00:00:00"/>
    <s v="Norrtälje Stadslopp"/>
    <s v="Ej kontrollmätt"/>
    <d v="2021-08-09T00:00:00"/>
    <s v="06"/>
    <x v="1"/>
    <n v="20"/>
    <s v="2006"/>
    <n v="15"/>
    <x v="1"/>
  </r>
  <r>
    <x v="18"/>
    <s v="20.16"/>
    <x v="38"/>
    <s v="Norrtälje"/>
    <d v="2021-08-08T00:00:00"/>
    <s v="Norrtälje Stadslopp"/>
    <s v="Ej kontrollmätt"/>
    <d v="2021-08-09T00:00:00"/>
    <s v="78"/>
    <x v="1"/>
    <n v="19"/>
    <s v="1978"/>
    <n v="43"/>
    <x v="4"/>
  </r>
  <r>
    <x v="18"/>
    <s v="20.38"/>
    <x v="60"/>
    <s v="Norrtälje"/>
    <d v="2021-08-08T00:00:00"/>
    <s v="Norrtälje Stadslopp"/>
    <s v="Ej kontrollmätt"/>
    <d v="2021-08-09T00:00:00"/>
    <s v="67"/>
    <x v="1"/>
    <n v="19"/>
    <s v="1967"/>
    <n v="54"/>
    <x v="12"/>
  </r>
  <r>
    <x v="18"/>
    <s v="22.38.5"/>
    <x v="72"/>
    <s v="Rånäs"/>
    <d v="2023-04-02T00:00:00"/>
    <s v="Slottsrundan"/>
    <m/>
    <d v="2023-04-03T00:00:00"/>
    <s v="82"/>
    <x v="4"/>
    <n v="19"/>
    <s v="1982"/>
    <n v="41"/>
    <x v="4"/>
  </r>
  <r>
    <x v="18"/>
    <s v="22.57"/>
    <x v="34"/>
    <s v="Norrtälje"/>
    <d v="2021-08-08T00:00:00"/>
    <s v="Norrtälje Stadslopp"/>
    <s v="Ej kontrollmätt"/>
    <d v="2021-08-09T00:00:00"/>
    <s v="61"/>
    <x v="1"/>
    <n v="19"/>
    <s v="1961"/>
    <n v="60"/>
    <x v="14"/>
  </r>
  <r>
    <x v="18"/>
    <s v="23.08.97"/>
    <x v="55"/>
    <s v="Norrtälje"/>
    <d v="2023-06-04T00:00:00"/>
    <s v="Norrtälje Stadslopp"/>
    <m/>
    <d v="2023-06-05T00:00:00"/>
    <s v="69"/>
    <x v="4"/>
    <n v="19"/>
    <s v="1969"/>
    <n v="54"/>
    <x v="12"/>
  </r>
  <r>
    <x v="18"/>
    <s v="23.11.6"/>
    <x v="35"/>
    <s v="Rånäs"/>
    <d v="2023-04-02T00:00:00"/>
    <s v="Slottsrundan"/>
    <m/>
    <d v="2023-04-03T00:00:00"/>
    <s v="09"/>
    <x v="4"/>
    <n v="20"/>
    <s v="2009"/>
    <n v="14"/>
    <x v="1"/>
  </r>
  <r>
    <x v="18"/>
    <s v="23.36.7"/>
    <x v="34"/>
    <s v="Rånäs"/>
    <d v="2023-04-02T00:00:00"/>
    <s v="Slottsrundan"/>
    <m/>
    <d v="2023-04-03T00:00:00"/>
    <s v="61"/>
    <x v="4"/>
    <n v="19"/>
    <s v="1961"/>
    <n v="62"/>
    <x v="14"/>
  </r>
  <r>
    <x v="18"/>
    <s v="23.38.22"/>
    <x v="35"/>
    <s v="Norrtälje"/>
    <d v="2023-06-04T00:00:00"/>
    <s v="Norrtälje Stadslopp"/>
    <m/>
    <d v="2023-06-05T00:00:00"/>
    <s v="09"/>
    <x v="4"/>
    <n v="20"/>
    <s v="2009"/>
    <n v="14"/>
    <x v="1"/>
  </r>
  <r>
    <x v="18"/>
    <s v="23.39.19"/>
    <x v="73"/>
    <s v="Norrtälje"/>
    <d v="2023-06-04T00:00:00"/>
    <s v="Norrtälje Stadslopp"/>
    <m/>
    <d v="2023-06-05T00:00:00"/>
    <s v="85"/>
    <x v="4"/>
    <n v="19"/>
    <s v="1985"/>
    <n v="38"/>
    <x v="8"/>
  </r>
  <r>
    <x v="18"/>
    <s v="24.38.9"/>
    <x v="70"/>
    <s v="Rånäs"/>
    <d v="2023-04-02T00:00:00"/>
    <s v="Slottsrundan"/>
    <m/>
    <d v="2023-04-03T00:00:00"/>
    <s v="65"/>
    <x v="4"/>
    <n v="19"/>
    <s v="1965"/>
    <n v="58"/>
    <x v="5"/>
  </r>
  <r>
    <x v="18"/>
    <s v="24.52.23"/>
    <x v="70"/>
    <s v="Norra Djurgården"/>
    <d v="2023-06-04T00:00:00"/>
    <s v="Norrtälje Stadslopp"/>
    <m/>
    <d v="2023-06-05T00:00:00"/>
    <s v="65"/>
    <x v="4"/>
    <n v="19"/>
    <s v="1965"/>
    <n v="58"/>
    <x v="5"/>
  </r>
  <r>
    <x v="18"/>
    <s v="25.49.0"/>
    <x v="74"/>
    <s v="Rånäs"/>
    <d v="2023-04-02T00:00:00"/>
    <s v="Slottsrundan"/>
    <m/>
    <d v="2023-04-03T00:00:00"/>
    <s v="78"/>
    <x v="4"/>
    <n v="19"/>
    <s v="1978"/>
    <n v="45"/>
    <x v="9"/>
  </r>
  <r>
    <x v="19"/>
    <s v="01.10.47"/>
    <x v="50"/>
    <s v="Barcelona"/>
    <d v="2018-02-11T00:00:00"/>
    <s v="Mitja Marató de Barcelona"/>
    <s v="Klubbrekord M/M40"/>
    <d v="2018-02-16T00:00:00"/>
    <s v="74"/>
    <x v="0"/>
    <n v="19"/>
    <s v="1974"/>
    <n v="44"/>
    <x v="4"/>
  </r>
  <r>
    <x v="19"/>
    <s v="01.12.23"/>
    <x v="50"/>
    <s v="Malaga"/>
    <d v="2018-12-09T00:00:00"/>
    <s v="Zurich Maratón de Málaga 2018"/>
    <s v="Passertid Marathon nettotid 1.12.26"/>
    <d v="2018-12-13T00:00:00"/>
    <s v="74"/>
    <x v="0"/>
    <n v="19"/>
    <s v="1974"/>
    <n v="44"/>
    <x v="4"/>
  </r>
  <r>
    <x v="19"/>
    <s v="01.12.57"/>
    <x v="50"/>
    <s v="Uppsala"/>
    <d v="2020-09-26T00:00:00"/>
    <s v="Mantra Halvmaraton / Uppland DM"/>
    <m/>
    <d v="2020-10-03T00:00:00"/>
    <s v="74"/>
    <x v="2"/>
    <n v="19"/>
    <s v="1974"/>
    <n v="46"/>
    <x v="9"/>
  </r>
  <r>
    <x v="19"/>
    <s v="01.13.43"/>
    <x v="50"/>
    <s v="Wien, AUT"/>
    <d v="2017-04-23T00:00:00"/>
    <m/>
    <s v="klubbrekord M/M40 passertid marathon"/>
    <m/>
    <s v="74"/>
    <x v="5"/>
    <n v="19"/>
    <s v="1974"/>
    <n v="43"/>
    <x v="4"/>
  </r>
  <r>
    <x v="19"/>
    <s v="01.14.45"/>
    <x v="44"/>
    <s v="Uppsala"/>
    <d v="2020-04-14T00:00:00"/>
    <s v="Mantra Marathon"/>
    <s v="Klubbrekord M22"/>
    <d v="2020-04-16T00:00:00"/>
    <s v="00"/>
    <x v="2"/>
    <n v="20"/>
    <s v="2000"/>
    <n v="20"/>
    <x v="6"/>
  </r>
  <r>
    <x v="19"/>
    <s v="01.17.09"/>
    <x v="51"/>
    <s v="Stockholm"/>
    <d v="2019-09-07T00:00:00"/>
    <s v="Ramboll Stockholm Halvmarathon"/>
    <s v="Klubbrekord M50 Nettotid (Bruttotid 1.17.14)"/>
    <d v="2019-09-08T00:00:00"/>
    <s v="68"/>
    <x v="6"/>
    <n v="19"/>
    <s v="1968"/>
    <n v="51"/>
    <x v="12"/>
  </r>
  <r>
    <x v="19"/>
    <s v="01.17.16"/>
    <x v="44"/>
    <s v="Malaga"/>
    <d v="2019-12-15T00:00:00"/>
    <s v="Medio Maratón"/>
    <s v="Klubbrekord P19 Nettotid (Bruttotid 1.17.25)"/>
    <d v="2020-01-07T00:00:00"/>
    <s v="00"/>
    <x v="6"/>
    <n v="20"/>
    <s v="2000"/>
    <n v="19"/>
    <x v="7"/>
  </r>
  <r>
    <x v="19"/>
    <s v="01.17.43"/>
    <x v="45"/>
    <s v="Uppsala"/>
    <d v="2020-09-26T00:00:00"/>
    <s v="Mantra Halvmaraton / Uppland DM"/>
    <m/>
    <d v="2020-10-03T00:00:00"/>
    <s v="71"/>
    <x v="2"/>
    <n v="19"/>
    <s v="1971"/>
    <n v="49"/>
    <x v="9"/>
  </r>
  <r>
    <x v="19"/>
    <s v="01.18.00"/>
    <x v="39"/>
    <s v="Stockholm"/>
    <d v="2023-09-09T00:00:00"/>
    <s v="Ramboll Stockholm Halvmarathon"/>
    <m/>
    <d v="2023-09-11T00:00:00"/>
    <s v="95"/>
    <x v="4"/>
    <n v="19"/>
    <s v="1995"/>
    <n v="28"/>
    <x v="3"/>
  </r>
  <r>
    <x v="19"/>
    <s v="01.18.10"/>
    <x v="51"/>
    <s v="Malaga"/>
    <d v="2019-12-15T00:00:00"/>
    <s v="Medio Maratón"/>
    <s v="Nettotid (Bruttotid 1.18.19)"/>
    <d v="2020-01-07T00:00:00"/>
    <s v="68"/>
    <x v="6"/>
    <n v="19"/>
    <s v="1968"/>
    <n v="51"/>
    <x v="12"/>
  </r>
  <r>
    <x v="19"/>
    <s v="01.20.14"/>
    <x v="51"/>
    <s v="Nora"/>
    <d v="2021-09-11T00:00:00"/>
    <s v="Norasjön runt Veteran-SM"/>
    <m/>
    <d v="2021-09-13T00:00:00"/>
    <s v="68"/>
    <x v="1"/>
    <n v="19"/>
    <s v="1968"/>
    <n v="53"/>
    <x v="12"/>
  </r>
  <r>
    <x v="19"/>
    <s v="01.23.04"/>
    <x v="44"/>
    <s v="Stockholm"/>
    <d v="2019-09-07T00:00:00"/>
    <s v="Ramboll Stockholm Halvmarathon"/>
    <s v="Klubbrekord P19 Nettotid (Bruttotid 1.24.12)"/>
    <d v="2019-09-08T00:00:00"/>
    <s v="00"/>
    <x v="6"/>
    <n v="20"/>
    <s v="2000"/>
    <n v="19"/>
    <x v="7"/>
  </r>
  <r>
    <x v="19"/>
    <s v="01.23.52"/>
    <x v="37"/>
    <s v="Anderstorp"/>
    <d v="2023-07-07T00:00:00"/>
    <s v="ARGP 2023 Inkl SM Halvmaraton"/>
    <m/>
    <d v="2023-07-09T00:00:00"/>
    <s v="73"/>
    <x v="4"/>
    <n v="19"/>
    <s v="1973"/>
    <n v="50"/>
    <x v="12"/>
  </r>
  <r>
    <x v="19"/>
    <s v="01.24.37"/>
    <x v="37"/>
    <s v="Stockholm"/>
    <d v="2019-09-07T00:00:00"/>
    <s v="Ramboll Stockholm Halvmarathon"/>
    <s v="Nettotid (Bruttotid 1.24.47)"/>
    <d v="2019-09-08T00:00:00"/>
    <s v="73"/>
    <x v="6"/>
    <n v="19"/>
    <s v="1973"/>
    <n v="46"/>
    <x v="9"/>
  </r>
  <r>
    <x v="19"/>
    <s v="01.25.50"/>
    <x v="59"/>
    <s v="Göteborg"/>
    <d v="2019-10-12T00:00:00"/>
    <s v="Göteborg marathon &amp; halvmarathon"/>
    <m/>
    <d v="2019-10-14T00:00:00"/>
    <s v="92"/>
    <x v="6"/>
    <n v="19"/>
    <s v="1992"/>
    <n v="27"/>
    <x v="3"/>
  </r>
  <r>
    <x v="19"/>
    <s v="01.26.11"/>
    <x v="28"/>
    <s v="Uppsala"/>
    <d v="2020-09-26T00:00:00"/>
    <s v="Mantra Halvmaraton / Uppland DM"/>
    <m/>
    <d v="2020-10-03T00:00:00"/>
    <s v="69"/>
    <x v="2"/>
    <n v="19"/>
    <s v="1969"/>
    <n v="51"/>
    <x v="12"/>
  </r>
  <r>
    <x v="19"/>
    <s v="01.27.14"/>
    <x v="28"/>
    <s v="Berlin"/>
    <d v="2019-04-07T00:00:00"/>
    <s v="Berlin halvmarathon"/>
    <s v="Klubbrekord M50 Nettotid (Bruttotid 1.27.24)"/>
    <d v="2019-04-09T00:00:00"/>
    <s v="69"/>
    <x v="6"/>
    <n v="19"/>
    <s v="1969"/>
    <n v="50"/>
    <x v="12"/>
  </r>
  <r>
    <x v="19"/>
    <s v="01.27.23"/>
    <x v="59"/>
    <s v="Köpenhamn"/>
    <d v="2019-09-15T00:00:00"/>
    <s v="Copenhagen half marathon"/>
    <s v="Nettotid (Bruttotid 1.28.06)"/>
    <d v="2019-09-16T00:00:00"/>
    <s v="92"/>
    <x v="6"/>
    <n v="19"/>
    <s v="1992"/>
    <n v="27"/>
    <x v="3"/>
  </r>
  <r>
    <x v="19"/>
    <s v="01.27.57"/>
    <x v="42"/>
    <s v="Köpenhamn"/>
    <d v="2019-09-15T00:00:00"/>
    <s v="Copenhagen half marathon"/>
    <s v="Nettotid (Bruttotid 1.29.13)"/>
    <d v="2019-09-16T00:00:00"/>
    <s v="74"/>
    <x v="6"/>
    <n v="19"/>
    <s v="1974"/>
    <n v="45"/>
    <x v="9"/>
  </r>
  <r>
    <x v="19"/>
    <s v="01.29.07"/>
    <x v="38"/>
    <s v="Södra Djurgården"/>
    <d v="2022-04-23T00:00:00"/>
    <s v="Premiärhalvan"/>
    <m/>
    <d v="2022-04-24T00:00:00"/>
    <s v="78"/>
    <x v="3"/>
    <n v="19"/>
    <s v="1978"/>
    <n v="44"/>
    <x v="4"/>
  </r>
  <r>
    <x v="19"/>
    <s v="01.29.41"/>
    <x v="42"/>
    <s v="Stockholm"/>
    <d v="2018-09-15T00:00:00"/>
    <s v="Stockholmsloppet"/>
    <m/>
    <d v="2018-09-16T00:00:00"/>
    <s v="74"/>
    <x v="0"/>
    <n v="19"/>
    <s v="1974"/>
    <n v="44"/>
    <x v="4"/>
  </r>
  <r>
    <x v="19"/>
    <s v="01.31.03"/>
    <x v="41"/>
    <s v="Uppsala"/>
    <d v="2022-10-29T00:00:00"/>
    <s v="Uppsala Marathon"/>
    <m/>
    <d v="2022-10-30T00:00:00"/>
    <s v="66"/>
    <x v="3"/>
    <n v="19"/>
    <s v="1966"/>
    <n v="56"/>
    <x v="5"/>
  </r>
  <r>
    <x v="19"/>
    <s v="01.31.31"/>
    <x v="33"/>
    <s v="Berlin"/>
    <d v="2019-04-07T00:00:00"/>
    <s v="Berlin halvmarathon"/>
    <s v="Nettotid (Bruttotid 1.31.42)"/>
    <d v="2019-04-09T00:00:00"/>
    <s v="69"/>
    <x v="6"/>
    <n v="19"/>
    <s v="1969"/>
    <n v="50"/>
    <x v="12"/>
  </r>
  <r>
    <x v="19"/>
    <s v="01.32.10"/>
    <x v="59"/>
    <s v="Mariehamn"/>
    <d v="2018-10-30T00:00:00"/>
    <s v="Åland Marathon 21,1 km"/>
    <m/>
    <d v="2018-10-30T00:00:00"/>
    <s v="92"/>
    <x v="0"/>
    <n v="19"/>
    <s v="1992"/>
    <n v="26"/>
    <x v="3"/>
  </r>
  <r>
    <x v="19"/>
    <s v="01.32.18"/>
    <x v="41"/>
    <s v="Stockholm"/>
    <d v="2022-09-17T00:00:00"/>
    <s v="Stockholm Halvmarathon"/>
    <s v="Klubbrekord M55 (Nettotid 01.31.49)"/>
    <d v="2022-09-19T00:00:00"/>
    <s v="66"/>
    <x v="3"/>
    <n v="19"/>
    <s v="1966"/>
    <n v="56"/>
    <x v="5"/>
  </r>
  <r>
    <x v="19"/>
    <s v="01.35.16"/>
    <x v="41"/>
    <s v="Djurgården"/>
    <d v="2023-04-22T00:00:00"/>
    <s v="Adidas Premiärhalvan"/>
    <m/>
    <d v="2023-04-24T00:00:00"/>
    <s v="66"/>
    <x v="4"/>
    <n v="19"/>
    <s v="1966"/>
    <n v="57"/>
    <x v="5"/>
  </r>
  <r>
    <x v="19"/>
    <s v="01.37.25"/>
    <x v="47"/>
    <s v="Stockholm"/>
    <d v="2022-09-17T00:00:00"/>
    <s v="Stockholm Halvmarathon"/>
    <s v="Klubbrekord M35 (Nettotid 01.36.45)"/>
    <d v="2022-09-19T00:00:00"/>
    <s v="85"/>
    <x v="3"/>
    <n v="19"/>
    <s v="1985"/>
    <n v="37"/>
    <x v="8"/>
  </r>
  <r>
    <x v="19"/>
    <s v="01.38.22"/>
    <x v="59"/>
    <s v="Barcelona"/>
    <d v="2019-02-10T00:00:00"/>
    <s v="Mitja Marató de Barcelona"/>
    <s v="Nettotid (Bruttotid 1.39.17)"/>
    <d v="2019-02-11T00:00:00"/>
    <s v="92"/>
    <x v="6"/>
    <n v="19"/>
    <s v="1992"/>
    <n v="27"/>
    <x v="3"/>
  </r>
  <r>
    <x v="19"/>
    <s v="01.45.38"/>
    <x v="48"/>
    <s v="Södra Djurgården"/>
    <d v="2022-04-23T00:00:00"/>
    <s v="Premiärhalvan"/>
    <m/>
    <d v="2022-04-24T00:00:00"/>
    <s v="80"/>
    <x v="3"/>
    <n v="19"/>
    <s v="1980"/>
    <n v="42"/>
    <x v="4"/>
  </r>
  <r>
    <x v="19"/>
    <s v="01.49.28"/>
    <x v="48"/>
    <s v="Djurgården"/>
    <d v="2023-04-22T00:00:00"/>
    <s v="Adidas Premiärhalvan"/>
    <m/>
    <d v="2023-04-24T00:00:00"/>
    <s v="80"/>
    <x v="4"/>
    <n v="19"/>
    <s v="1980"/>
    <n v="43"/>
    <x v="4"/>
  </r>
  <r>
    <x v="19"/>
    <s v="01.59.21"/>
    <x v="33"/>
    <s v="Sälen-Mora"/>
    <d v="2017-08-26T00:00:00"/>
    <m/>
    <m/>
    <d v="2017-09-01T00:00:00"/>
    <s v="69"/>
    <x v="5"/>
    <n v="19"/>
    <s v="1969"/>
    <n v="48"/>
    <x v="9"/>
  </r>
  <r>
    <x v="19"/>
    <s v="02.04.53"/>
    <x v="75"/>
    <s v="Stockholm"/>
    <d v="2017-09-09T00:00:00"/>
    <m/>
    <m/>
    <d v="2017-09-11T00:00:00"/>
    <s v="73"/>
    <x v="5"/>
    <n v="19"/>
    <s v="1973"/>
    <n v="44"/>
    <x v="4"/>
  </r>
  <r>
    <x v="19"/>
    <s v="02.06.53"/>
    <x v="68"/>
    <s v="Stockholm"/>
    <d v="2018-09-15T00:00:00"/>
    <s v="Stockholmsloppet"/>
    <s v="Klubbrekord M50"/>
    <d v="2018-09-16T00:00:00"/>
    <s v="64"/>
    <x v="0"/>
    <n v="19"/>
    <s v="1964"/>
    <n v="54"/>
    <x v="12"/>
  </r>
  <r>
    <x v="19"/>
    <s v="02.07.39"/>
    <x v="68"/>
    <s v="Stockholm"/>
    <d v="2019-05-11T00:00:00"/>
    <s v="Kungsholmen runt"/>
    <s v="Klubbrekord M55 Nettotid (Bruttotid 2.07.51)"/>
    <d v="2019-05-13T00:00:00"/>
    <s v="64"/>
    <x v="6"/>
    <n v="19"/>
    <s v="1964"/>
    <n v="55"/>
    <x v="5"/>
  </r>
  <r>
    <x v="19"/>
    <s v="02.08.29"/>
    <x v="67"/>
    <s v="Stockholm"/>
    <d v="2018-09-15T00:00:00"/>
    <s v="Stockholmsloppet"/>
    <s v="Klubbrekord M45"/>
    <d v="2018-09-16T00:00:00"/>
    <s v="69"/>
    <x v="0"/>
    <n v="19"/>
    <s v="1969"/>
    <n v="49"/>
    <x v="9"/>
  </r>
  <r>
    <x v="19"/>
    <s v="02.11.06"/>
    <x v="67"/>
    <s v="Stockholm"/>
    <d v="2019-09-07T00:00:00"/>
    <s v="Ramboll Stockholm Halvmarathon"/>
    <s v="Nettotid (Bruttotid 2.12.28)"/>
    <d v="2019-09-08T00:00:00"/>
    <s v="69"/>
    <x v="6"/>
    <n v="19"/>
    <s v="1969"/>
    <n v="50"/>
    <x v="12"/>
  </r>
  <r>
    <x v="19"/>
    <s v="02.27.15"/>
    <x v="68"/>
    <s v="Kalmar"/>
    <d v="2019-06-29T00:00:00"/>
    <s v="Kalmar Malkars 21 km "/>
    <m/>
    <d v="2019-07-01T00:00:00"/>
    <s v="64"/>
    <x v="6"/>
    <n v="19"/>
    <s v="1964"/>
    <n v="55"/>
    <x v="5"/>
  </r>
  <r>
    <x v="20"/>
    <s v="02.27.31"/>
    <x v="50"/>
    <s v="Wien"/>
    <d v="2019-04-07T00:00:00"/>
    <s v="Vienna City Marathon"/>
    <s v="Kubbrekord M/M45 Nettotid (Bruttotid 2.27.35)"/>
    <d v="2019-04-08T00:00:00"/>
    <s v="74"/>
    <x v="6"/>
    <n v="19"/>
    <s v="1974"/>
    <n v="45"/>
    <x v="9"/>
  </r>
  <r>
    <x v="20"/>
    <s v="02.27.59"/>
    <x v="50"/>
    <s v="Malaga"/>
    <d v="2018-12-09T00:00:00"/>
    <s v="Zurich Maratón de Málaga 2018"/>
    <s v="Klubbrekord M/M40 Nettotid (Brottotd 2.28.01)"/>
    <d v="2018-12-12T00:00:00"/>
    <s v="74"/>
    <x v="0"/>
    <n v="19"/>
    <s v="1974"/>
    <n v="44"/>
    <x v="4"/>
  </r>
  <r>
    <x v="20"/>
    <s v="02.28.09"/>
    <x v="50"/>
    <s v="Wien, AUT"/>
    <d v="2017-04-23T00:00:00"/>
    <m/>
    <s v="klubbrekord M/M40"/>
    <m/>
    <s v="74"/>
    <x v="5"/>
    <n v="19"/>
    <s v="1974"/>
    <n v="43"/>
    <x v="4"/>
  </r>
  <r>
    <x v="20"/>
    <s v="02.32.02"/>
    <x v="50"/>
    <s v="Stockhlm"/>
    <d v="2020-09-05T00:00:00"/>
    <s v="SM i Maraton 2020"/>
    <s v="Varvbana Norra djurgården"/>
    <d v="2020-09-06T00:00:00"/>
    <s v="74"/>
    <x v="2"/>
    <n v="19"/>
    <s v="1974"/>
    <n v="46"/>
    <x v="9"/>
  </r>
  <r>
    <x v="20"/>
    <s v="02.33.35"/>
    <x v="50"/>
    <s v="Rotterdam"/>
    <d v="2018-04-08T00:00:00"/>
    <s v="NN Marathon Rotterdam"/>
    <m/>
    <d v="2018-04-09T00:00:00"/>
    <s v="74"/>
    <x v="0"/>
    <n v="19"/>
    <s v="1974"/>
    <n v="44"/>
    <x v="4"/>
  </r>
  <r>
    <x v="20"/>
    <s v="02.37.51"/>
    <x v="44"/>
    <s v="Sevilla"/>
    <d v="2020-02-23T00:00:00"/>
    <s v="Zurich Maraton de Sevilla"/>
    <s v="Klubbrekord M22 Bruttotid(Nettotid 02.37.45)"/>
    <d v="2020-02-25T00:00:00"/>
    <s v="00"/>
    <x v="2"/>
    <n v="20"/>
    <s v="2000"/>
    <n v="20"/>
    <x v="6"/>
  </r>
  <r>
    <x v="20"/>
    <s v="02.39.25"/>
    <x v="50"/>
    <s v="Wien"/>
    <d v="2023-04-23T00:00:00"/>
    <s v="Vienna City Marathon"/>
    <s v="(Nettotid 2.39.20)"/>
    <d v="2023-12-27T00:00:00"/>
    <s v="74"/>
    <x v="4"/>
    <n v="19"/>
    <s v="1974"/>
    <n v="49"/>
    <x v="9"/>
  </r>
  <r>
    <x v="20"/>
    <s v="02.42.48"/>
    <x v="45"/>
    <s v="Köpenhamn"/>
    <d v="2022-05-15T00:00:00"/>
    <s v="Copenhagen Marathon"/>
    <s v="Klubbrekord 50 (Nettotid 2.42.41)"/>
    <d v="2022-05-17T00:00:00"/>
    <s v="71"/>
    <x v="3"/>
    <n v="19"/>
    <s v="1971"/>
    <n v="51"/>
    <x v="12"/>
  </r>
  <r>
    <x v="20"/>
    <s v="02.47.10"/>
    <x v="51"/>
    <s v="Växjö"/>
    <d v="2019-10-19T00:00:00"/>
    <s v="Växjö Marathon"/>
    <s v="Klubbrekord M50"/>
    <d v="2019-10-22T00:00:00"/>
    <s v="68"/>
    <x v="6"/>
    <n v="19"/>
    <s v="1968"/>
    <n v="51"/>
    <x v="12"/>
  </r>
  <r>
    <x v="20"/>
    <s v="02.55.52"/>
    <x v="44"/>
    <s v="Växjö"/>
    <d v="2019-10-19T00:00:00"/>
    <s v="Växjö Marathon"/>
    <s v="Klubbrekord P19/M22"/>
    <d v="2019-10-22T00:00:00"/>
    <s v="00"/>
    <x v="6"/>
    <n v="20"/>
    <s v="2000"/>
    <n v="19"/>
    <x v="7"/>
  </r>
  <r>
    <x v="20"/>
    <s v="03.02.00"/>
    <x v="37"/>
    <s v="Stockholm"/>
    <d v="2019-11-02T00:00:00"/>
    <s v="Höskrusket"/>
    <m/>
    <d v="2019-11-03T00:00:00"/>
    <s v="73"/>
    <x v="6"/>
    <n v="19"/>
    <s v="1973"/>
    <n v="46"/>
    <x v="9"/>
  </r>
  <r>
    <x v="20"/>
    <s v="03.14.52"/>
    <x v="37"/>
    <s v="Stockholm"/>
    <d v="2023-05-03T00:00:00"/>
    <s v="Stockholm Marathon"/>
    <s v="(Nettotid 3.14.40)"/>
    <d v="2023-06-05T00:00:00"/>
    <s v="73"/>
    <x v="4"/>
    <n v="19"/>
    <s v="1973"/>
    <n v="50"/>
    <x v="12"/>
  </r>
  <r>
    <x v="20"/>
    <s v="03.15.38"/>
    <x v="33"/>
    <s v="Berlin"/>
    <d v="2019-09-29T00:00:00"/>
    <s v="BMW Berlin-Marathon"/>
    <s v="Klubbrekord M50 Nettotid (Bruttotid 3.26.32)"/>
    <d v="2019-10-06T00:00:00"/>
    <s v="69"/>
    <x v="6"/>
    <n v="19"/>
    <s v="1969"/>
    <n v="50"/>
    <x v="12"/>
  </r>
  <r>
    <x v="20"/>
    <s v="03.20.17"/>
    <x v="33"/>
    <s v="Chicago"/>
    <d v="2023-10-08T00:00:00"/>
    <s v="Chicago Marathon"/>
    <m/>
    <d v="2023-10-09T00:00:00"/>
    <s v="69"/>
    <x v="4"/>
    <n v="19"/>
    <s v="1969"/>
    <n v="54"/>
    <x v="12"/>
  </r>
  <r>
    <x v="20"/>
    <s v="03.20.26"/>
    <x v="36"/>
    <s v="Stockholm"/>
    <d v="2023-05-03T00:00:00"/>
    <s v="Stockholm Marathon"/>
    <s v="(Nettotid 3.20.14)"/>
    <d v="2023-06-05T00:00:00"/>
    <s v="79"/>
    <x v="4"/>
    <n v="19"/>
    <s v="1979"/>
    <n v="44"/>
    <x v="4"/>
  </r>
  <r>
    <x v="20"/>
    <s v="03.22.00"/>
    <x v="59"/>
    <s v="Hamburg"/>
    <d v="2019-04-28T00:00:00"/>
    <s v="Haspa Marathon Hamburg"/>
    <s v="Nettotid (Bruttotid 3.23.13)"/>
    <d v="2019-04-30T00:00:00"/>
    <s v="92"/>
    <x v="6"/>
    <n v="19"/>
    <s v="1992"/>
    <n v="27"/>
    <x v="3"/>
  </r>
  <r>
    <x v="20"/>
    <s v="03.23.20"/>
    <x v="33"/>
    <s v="Stockholm"/>
    <d v="2022-06-04T00:00:00"/>
    <s v="Stockholm Marathon"/>
    <s v="Bruttotid (Nettotid 03.23.04)"/>
    <d v="2022-06-05T00:00:00"/>
    <s v="69"/>
    <x v="3"/>
    <n v="19"/>
    <s v="1969"/>
    <n v="53"/>
    <x v="12"/>
  </r>
  <r>
    <x v="20"/>
    <s v="03.23.33"/>
    <x v="33"/>
    <s v="Stockholm"/>
    <d v="2021-10-09T00:00:00"/>
    <s v="Stockholmarathon"/>
    <s v="(Nettotid 03:22:30)"/>
    <d v="2021-10-11T00:00:00"/>
    <s v="69"/>
    <x v="1"/>
    <n v="19"/>
    <s v="1969"/>
    <n v="52"/>
    <x v="12"/>
  </r>
  <r>
    <x v="20"/>
    <s v="03.41.25"/>
    <x v="33"/>
    <s v="Stockholm"/>
    <d v="2018-06-02T00:00:00"/>
    <s v="Stockholmmarathon"/>
    <s v="Klubbrekord M45 Nettotid (Bruttotid 3.41.59)"/>
    <d v="2018-06-03T00:00:00"/>
    <s v="69"/>
    <x v="0"/>
    <n v="19"/>
    <s v="1969"/>
    <n v="49"/>
    <x v="9"/>
  </r>
  <r>
    <x v="20"/>
    <s v="03.41.39"/>
    <x v="47"/>
    <s v="Stockholm"/>
    <d v="2023-05-03T00:00:00"/>
    <s v="Stockholm Marathon"/>
    <s v="(Nettotid 3.41.02)"/>
    <d v="2023-06-05T00:00:00"/>
    <s v="85"/>
    <x v="4"/>
    <n v="19"/>
    <s v="1985"/>
    <n v="38"/>
    <x v="8"/>
  </r>
  <r>
    <x v="20"/>
    <s v="03.53.37"/>
    <x v="37"/>
    <s v="Stockholm"/>
    <d v="2022-06-04T00:00:00"/>
    <s v="Stockholm Marathon"/>
    <s v="Bruttotid (Nettotid 03.52.43)"/>
    <d v="2022-06-05T00:00:00"/>
    <s v="73"/>
    <x v="3"/>
    <n v="19"/>
    <s v="1973"/>
    <n v="49"/>
    <x v="9"/>
  </r>
  <r>
    <x v="20"/>
    <s v="04.00.27"/>
    <x v="48"/>
    <s v="Stockholm"/>
    <d v="2023-05-03T00:00:00"/>
    <s v="Stockholm Marathon"/>
    <s v="(Nettotid 3.58.05)"/>
    <d v="2023-06-05T00:00:00"/>
    <s v="80"/>
    <x v="4"/>
    <n v="19"/>
    <s v="1980"/>
    <n v="43"/>
    <x v="4"/>
  </r>
  <r>
    <x v="20"/>
    <s v="04.04.27"/>
    <x v="48"/>
    <s v="Stockholm"/>
    <d v="2022-06-04T00:00:00"/>
    <s v="Stockholm Marathon"/>
    <s v="Bruttotid (Nettotid 04.01.48)"/>
    <d v="2022-06-05T00:00:00"/>
    <s v="80"/>
    <x v="3"/>
    <n v="19"/>
    <s v="1980"/>
    <n v="42"/>
    <x v="4"/>
  </r>
  <r>
    <x v="20"/>
    <s v="04.07.54"/>
    <x v="48"/>
    <s v="Stockholm"/>
    <d v="2021-10-09T00:00:00"/>
    <s v="Stockholmarathon"/>
    <s v="(Nettotid 04:07:42)"/>
    <d v="2021-10-11T00:00:00"/>
    <s v="80"/>
    <x v="1"/>
    <n v="19"/>
    <s v="1980"/>
    <n v="41"/>
    <x v="4"/>
  </r>
  <r>
    <x v="20"/>
    <s v="04.18.33"/>
    <x v="41"/>
    <s v="Stockholm"/>
    <d v="2023-05-03T00:00:00"/>
    <s v="Stockholm Marathon"/>
    <s v="(Nettotid 4.17.45) Klubbrekord M55"/>
    <d v="2023-06-05T00:00:00"/>
    <s v="66"/>
    <x v="4"/>
    <n v="19"/>
    <s v="1966"/>
    <n v="57"/>
    <x v="5"/>
  </r>
  <r>
    <x v="20"/>
    <s v="04.23.41"/>
    <x v="41"/>
    <s v="Stockholm"/>
    <d v="2022-06-04T00:00:00"/>
    <s v="Stockholm Marathon"/>
    <s v="Klubbrekord M55 Bruttotid (Nettotid 04.22.47)"/>
    <d v="2022-06-05T00:00:00"/>
    <s v="66"/>
    <x v="3"/>
    <n v="19"/>
    <s v="1966"/>
    <n v="56"/>
    <x v="5"/>
  </r>
  <r>
    <x v="20"/>
    <s v="04.52.45"/>
    <x v="68"/>
    <s v="Stockholm"/>
    <d v="2019-06-01T00:00:00"/>
    <s v="Stockholm Marathon"/>
    <s v="Nettotid (Bruttotid 04.56.14)"/>
    <d v="2019-06-02T00:00:00"/>
    <s v="64"/>
    <x v="6"/>
    <n v="19"/>
    <s v="1964"/>
    <n v="55"/>
    <x v="5"/>
  </r>
  <r>
    <x v="21"/>
    <s v="6.26.01"/>
    <x v="76"/>
    <s v="Stadion"/>
    <d v="2019-05-26T00:00:00"/>
    <s v="Stafett-USM-JSM-SM-VSM"/>
    <s v="Klubbrekord P19"/>
    <d v="2019-05-27T00:00:00"/>
    <s v="00"/>
    <x v="6"/>
    <n v="20"/>
    <s v="2000"/>
    <n v="19"/>
    <x v="7"/>
  </r>
  <r>
    <x v="21"/>
    <s v="6.28.61"/>
    <x v="77"/>
    <s v="Göteborg"/>
    <d v="2018-05-27T00:00:00"/>
    <s v="Stafett-SM M22"/>
    <s v="Klubbrekord M22"/>
    <d v="2018-05-27T00:00:00"/>
    <s v="96"/>
    <x v="0"/>
    <n v="19"/>
    <s v="1996"/>
    <n v="22"/>
    <x v="6"/>
  </r>
  <r>
    <x v="21"/>
    <s v="7.17.10"/>
    <x v="78"/>
    <s v="Stadion"/>
    <d v="2019-05-26T00:00:00"/>
    <s v="Stafett-USM-JSM-SM-VSM"/>
    <s v="Klubbrekord M45"/>
    <d v="2019-05-27T00:00:00"/>
    <s v="74"/>
    <x v="6"/>
    <n v="19"/>
    <s v="1974"/>
    <n v="45"/>
    <x v="9"/>
  </r>
  <r>
    <x v="22"/>
    <s v="17.52.33"/>
    <x v="79"/>
    <s v="Stadion"/>
    <d v="2019-05-26T00:00:00"/>
    <s v="Stafett-USM-JSM-SM-VSM"/>
    <s v="Klubbrekord M"/>
    <d v="2019-05-27T00:00:00"/>
    <s v="00"/>
    <x v="6"/>
    <n v="20"/>
    <s v="2000"/>
    <n v="19"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3">
  <r>
    <x v="0"/>
    <s v="09.98"/>
    <x v="0"/>
    <s v="Norrtälje"/>
    <d v="2017-05-20T00:00:00"/>
    <m/>
    <s v="klubbrekord F11"/>
    <d v="2017-08-17T00:00:00"/>
    <s v="07"/>
    <x v="0"/>
    <n v="20"/>
    <s v="2007"/>
    <n v="10"/>
    <x v="0"/>
  </r>
  <r>
    <x v="0"/>
    <s v="14.57"/>
    <x v="1"/>
    <s v="Norrtälje"/>
    <d v="2018-08-15T00:00:00"/>
    <s v="Löparserien prova på bana"/>
    <s v="Klubbrekord F5 (gemensam start med pojkar)"/>
    <d v="2018-08-16T00:00:00"/>
    <s v="13"/>
    <x v="1"/>
    <n v="20"/>
    <s v="2013"/>
    <n v="5"/>
    <x v="0"/>
  </r>
  <r>
    <x v="0"/>
    <s v="16.48"/>
    <x v="2"/>
    <s v="Norrtälje"/>
    <d v="2018-08-15T00:00:00"/>
    <s v="Löparserien prova på bana"/>
    <s v="Klubbrekord F7 (gemensam start med pojkar)"/>
    <d v="2018-08-16T00:00:00"/>
    <s v="11"/>
    <x v="1"/>
    <n v="20"/>
    <s v="2011"/>
    <n v="7"/>
    <x v="0"/>
  </r>
  <r>
    <x v="1"/>
    <s v="15.45"/>
    <x v="3"/>
    <s v="Norrtälje"/>
    <d v="2018-08-22T00:00:00"/>
    <s v="Löparserien prova på bana"/>
    <s v="Klubbrekord F8 (gemensam start med pojkar) Vind -0.4"/>
    <d v="2018-08-24T00:00:00"/>
    <s v="10"/>
    <x v="1"/>
    <n v="20"/>
    <s v="2010"/>
    <n v="8"/>
    <x v="0"/>
  </r>
  <r>
    <x v="1"/>
    <s v="19.54"/>
    <x v="1"/>
    <s v="Norrtälje"/>
    <d v="2018-08-22T00:00:00"/>
    <s v="Löparserien prova på bana"/>
    <s v="Klubbrekord F5 (gemensam start med pojkar) Vind -0.4"/>
    <d v="2018-08-24T00:00:00"/>
    <s v="13"/>
    <x v="1"/>
    <n v="20"/>
    <s v="2013"/>
    <n v="5"/>
    <x v="0"/>
  </r>
  <r>
    <x v="1"/>
    <s v="23.45"/>
    <x v="2"/>
    <s v="Norrtälje"/>
    <d v="2018-08-22T00:00:00"/>
    <s v="Löparserien prova på bana"/>
    <s v="Klubbrekord F7 (gemensam start med pojkar) Vind -0.4"/>
    <d v="2018-08-24T00:00:00"/>
    <s v="11"/>
    <x v="1"/>
    <n v="20"/>
    <s v="2011"/>
    <n v="7"/>
    <x v="0"/>
  </r>
  <r>
    <x v="2"/>
    <s v="13.80"/>
    <x v="4"/>
    <s v="Norrtälje"/>
    <d v="2017-08-16T00:00:00"/>
    <m/>
    <s v="klubbrekord K"/>
    <d v="2017-08-17T00:00:00"/>
    <s v="86"/>
    <x v="0"/>
    <n v="19"/>
    <s v="1986"/>
    <n v="31"/>
    <x v="1"/>
  </r>
  <r>
    <x v="2"/>
    <s v="15.22"/>
    <x v="5"/>
    <s v="Norrtälje"/>
    <d v="2018-08-15T00:00:00"/>
    <s v="Löparserien prova på bana"/>
    <s v="Klubbrekord K22 (gemensam start med män)"/>
    <d v="2018-08-16T00:00:00"/>
    <s v="98"/>
    <x v="1"/>
    <n v="19"/>
    <s v="1998"/>
    <n v="20"/>
    <x v="2"/>
  </r>
  <r>
    <x v="2"/>
    <s v="15.68"/>
    <x v="5"/>
    <s v="Norrtälje"/>
    <d v="2017-08-16T00:00:00"/>
    <m/>
    <s v="klubbrekord F19"/>
    <d v="2017-08-17T00:00:00"/>
    <s v="98"/>
    <x v="0"/>
    <n v="19"/>
    <s v="1998"/>
    <n v="19"/>
    <x v="3"/>
  </r>
  <r>
    <x v="2"/>
    <s v="15.93"/>
    <x v="6"/>
    <s v="Norrtälje"/>
    <d v="2017-08-16T00:00:00"/>
    <m/>
    <s v="klubbrekord K40"/>
    <d v="2017-08-17T00:00:00"/>
    <s v="74"/>
    <x v="0"/>
    <n v="19"/>
    <s v="1974"/>
    <n v="43"/>
    <x v="4"/>
  </r>
  <r>
    <x v="2"/>
    <s v="16.08"/>
    <x v="7"/>
    <s v="Norrtälje"/>
    <d v="2018-08-15T00:00:00"/>
    <s v="Löparserien prova på bana"/>
    <s v="Gemensam start med män"/>
    <d v="2018-08-16T00:00:00"/>
    <s v="88"/>
    <x v="1"/>
    <n v="19"/>
    <s v="1988"/>
    <n v="30"/>
    <x v="1"/>
  </r>
  <r>
    <x v="2"/>
    <s v="16.23"/>
    <x v="6"/>
    <s v="Norrtälje"/>
    <d v="2018-08-15T00:00:00"/>
    <s v="Löparserien prova på bana"/>
    <s v="Gemensam start med män"/>
    <d v="2018-08-16T00:00:00"/>
    <s v="74"/>
    <x v="1"/>
    <n v="19"/>
    <s v="1974"/>
    <n v="44"/>
    <x v="4"/>
  </r>
  <r>
    <x v="2"/>
    <s v="24.33"/>
    <x v="1"/>
    <s v="Norrtälje"/>
    <d v="2018-08-29T00:00:00"/>
    <s v="Löparserien prova på bana"/>
    <s v="Klubbrekord F5 (gemensam start med pojkar) Vind +1.0"/>
    <d v="2018-08-30T00:00:00"/>
    <s v="13"/>
    <x v="1"/>
    <n v="20"/>
    <s v="2013"/>
    <n v="5"/>
    <x v="0"/>
  </r>
  <r>
    <x v="3"/>
    <s v="27.93"/>
    <x v="4"/>
    <s v="Norrtälje"/>
    <d v="2017-08-23T00:00:00"/>
    <m/>
    <s v="klubbrekord K"/>
    <d v="2017-08-24T00:00:00"/>
    <s v="86"/>
    <x v="0"/>
    <n v="19"/>
    <s v="1986"/>
    <n v="31"/>
    <x v="1"/>
  </r>
  <r>
    <x v="3"/>
    <s v="28.59"/>
    <x v="4"/>
    <s v="Märsta"/>
    <d v="2017-08-19T00:00:00"/>
    <m/>
    <s v="klubbrekord K"/>
    <d v="2017-08-21T00:00:00"/>
    <s v="86"/>
    <x v="0"/>
    <n v="19"/>
    <s v="1986"/>
    <n v="31"/>
    <x v="1"/>
  </r>
  <r>
    <x v="3"/>
    <s v="31.13"/>
    <x v="5"/>
    <s v="Norrtälje"/>
    <d v="2017-08-23T00:00:00"/>
    <m/>
    <s v="klubbrekord F19"/>
    <d v="2017-08-24T00:00:00"/>
    <s v="98"/>
    <x v="0"/>
    <n v="19"/>
    <s v="1998"/>
    <n v="19"/>
    <x v="3"/>
  </r>
  <r>
    <x v="3"/>
    <s v="32.42"/>
    <x v="5"/>
    <s v="Norrtälje"/>
    <d v="2018-08-22T00:00:00"/>
    <s v="Löparserien prova på bana"/>
    <s v="Klubbrekord K22 (Vind -3.5)"/>
    <d v="2018-08-24T00:00:00"/>
    <s v="98"/>
    <x v="1"/>
    <n v="19"/>
    <s v="1998"/>
    <n v="20"/>
    <x v="2"/>
  </r>
  <r>
    <x v="3"/>
    <s v="33.39"/>
    <x v="8"/>
    <s v="Norrtälje"/>
    <d v="2017-08-23T00:00:00"/>
    <m/>
    <m/>
    <d v="2017-08-24T00:00:00"/>
    <s v="89"/>
    <x v="0"/>
    <n v="19"/>
    <s v="1989"/>
    <n v="28"/>
    <x v="1"/>
  </r>
  <r>
    <x v="3"/>
    <s v="33.54"/>
    <x v="6"/>
    <s v="Norrtälje"/>
    <d v="2017-08-23T00:00:00"/>
    <m/>
    <s v="klubbrekord K40"/>
    <d v="2017-08-24T00:00:00"/>
    <s v="74"/>
    <x v="0"/>
    <n v="19"/>
    <s v="1974"/>
    <n v="43"/>
    <x v="4"/>
  </r>
  <r>
    <x v="3"/>
    <s v="34.25"/>
    <x v="9"/>
    <s v="Norrtälje"/>
    <d v="2017-08-23T00:00:00"/>
    <m/>
    <s v="klubbrekord K45"/>
    <d v="2017-08-24T00:00:00"/>
    <s v="71"/>
    <x v="0"/>
    <n v="19"/>
    <s v="1971"/>
    <n v="46"/>
    <x v="5"/>
  </r>
  <r>
    <x v="3"/>
    <s v="34.28"/>
    <x v="7"/>
    <s v="Norrtälje"/>
    <d v="2018-08-22T00:00:00"/>
    <s v="Löparserien prova på bana"/>
    <s v="(Vind -3.5)"/>
    <d v="2018-08-24T00:00:00"/>
    <s v="88"/>
    <x v="1"/>
    <n v="19"/>
    <s v="1988"/>
    <n v="30"/>
    <x v="1"/>
  </r>
  <r>
    <x v="4"/>
    <s v="67.85"/>
    <x v="10"/>
    <s v="Norrtälje"/>
    <d v="2018-08-29T00:00:00"/>
    <s v="Löparserien prova på bana"/>
    <s v=" Klubbrekord K Gemensam start med män"/>
    <d v="2018-08-30T00:00:00"/>
    <s v="95"/>
    <x v="1"/>
    <n v="19"/>
    <s v="1995"/>
    <n v="23"/>
    <x v="1"/>
  </r>
  <r>
    <x v="4"/>
    <s v="72.05"/>
    <x v="6"/>
    <s v="Norrtälje"/>
    <d v="2017-08-30T00:00:00"/>
    <m/>
    <s v="klubbrekord K/K40"/>
    <d v="2017-09-01T00:00:00"/>
    <s v="74"/>
    <x v="0"/>
    <n v="19"/>
    <s v="1974"/>
    <n v="43"/>
    <x v="4"/>
  </r>
  <r>
    <x v="4"/>
    <s v="72.58"/>
    <x v="5"/>
    <s v="Norrtälje"/>
    <d v="2017-08-30T00:00:00"/>
    <m/>
    <s v="klubbrekord F19"/>
    <d v="2017-09-01T00:00:00"/>
    <s v="98"/>
    <x v="0"/>
    <n v="19"/>
    <s v="1998"/>
    <n v="19"/>
    <x v="3"/>
  </r>
  <r>
    <x v="4"/>
    <s v="78.72"/>
    <x v="6"/>
    <s v="Huddinge"/>
    <d v="2019-07-21T00:00:00"/>
    <s v="Julitävling 1"/>
    <s v="Klubbrekord K45, mellantid 800 m"/>
    <d v="2019-07-28T00:00:00"/>
    <s v="74"/>
    <x v="2"/>
    <n v="19"/>
    <s v="1974"/>
    <n v="45"/>
    <x v="5"/>
  </r>
  <r>
    <x v="4"/>
    <s v="78.86"/>
    <x v="9"/>
    <s v="Norrtälje"/>
    <d v="2017-08-30T00:00:00"/>
    <m/>
    <s v="klubbrekord K45"/>
    <d v="2017-09-01T00:00:00"/>
    <s v="71"/>
    <x v="0"/>
    <n v="19"/>
    <s v="1971"/>
    <n v="46"/>
    <x v="5"/>
  </r>
  <r>
    <x v="5"/>
    <s v="2.42.45"/>
    <x v="3"/>
    <s v="Norrtälje"/>
    <d v="2018-08-22T00:00:00"/>
    <s v="Löparserien prova på bana"/>
    <s v="Klubbrekord F8"/>
    <d v="2018-08-24T00:00:00"/>
    <s v="10"/>
    <x v="1"/>
    <n v="20"/>
    <s v="2010"/>
    <n v="8"/>
    <x v="0"/>
  </r>
  <r>
    <x v="6"/>
    <s v="2.20.32"/>
    <x v="4"/>
    <s v="Huddinge"/>
    <d v="2018-06-16T00:00:00"/>
    <s v="Huddingespelen"/>
    <s v="klubbrekord K"/>
    <d v="2018-06-17T00:00:00"/>
    <s v="86"/>
    <x v="1"/>
    <n v="19"/>
    <s v="1986"/>
    <n v="32"/>
    <x v="1"/>
  </r>
  <r>
    <x v="6"/>
    <s v="2.20.47"/>
    <x v="4"/>
    <s v="Danderyd"/>
    <d v="2018-05-13T00:00:00"/>
    <s v="Danderyds ungdomsspel"/>
    <m/>
    <d v="2018-05-14T00:00:00"/>
    <s v="86"/>
    <x v="1"/>
    <n v="19"/>
    <s v="1986"/>
    <n v="32"/>
    <x v="1"/>
  </r>
  <r>
    <x v="6"/>
    <s v="2.21.08"/>
    <x v="4"/>
    <s v="Gävle"/>
    <d v="2017-07-15T00:00:00"/>
    <m/>
    <s v="klubbrekord"/>
    <m/>
    <s v="86"/>
    <x v="0"/>
    <n v="19"/>
    <s v="1986"/>
    <n v="31"/>
    <x v="1"/>
  </r>
  <r>
    <x v="6"/>
    <s v="2.21.09"/>
    <x v="11"/>
    <s v="Danderyd"/>
    <d v="2018-05-13T00:00:00"/>
    <s v="Danderyds ungdomsspel"/>
    <m/>
    <d v="2018-05-14T00:00:00"/>
    <s v="88"/>
    <x v="1"/>
    <n v="19"/>
    <s v="1988"/>
    <n v="30"/>
    <x v="1"/>
  </r>
  <r>
    <x v="6"/>
    <s v="2.21.25"/>
    <x v="4"/>
    <s v="Sollentuna"/>
    <d v="2017-06-29T00:00:00"/>
    <m/>
    <s v="klubbrekord"/>
    <m/>
    <s v="86"/>
    <x v="0"/>
    <n v="19"/>
    <s v="1986"/>
    <n v="31"/>
    <x v="1"/>
  </r>
  <r>
    <x v="6"/>
    <s v="2.21.28"/>
    <x v="4"/>
    <s v="Sollentuna"/>
    <d v="2018-06-02T00:00:00"/>
    <s v="Sayo"/>
    <m/>
    <d v="2018-06-03T00:00:00"/>
    <s v="86"/>
    <x v="1"/>
    <n v="19"/>
    <s v="1986"/>
    <n v="32"/>
    <x v="1"/>
  </r>
  <r>
    <x v="6"/>
    <s v="2.21.68"/>
    <x v="11"/>
    <s v="Karlstad"/>
    <d v="2017-07-23T00:00:00"/>
    <m/>
    <m/>
    <m/>
    <s v="88"/>
    <x v="0"/>
    <n v="19"/>
    <s v="1988"/>
    <n v="29"/>
    <x v="1"/>
  </r>
  <r>
    <x v="6"/>
    <s v="2.22.35"/>
    <x v="4"/>
    <s v="Sollentuna"/>
    <d v="2017-06-10T00:00:00"/>
    <m/>
    <s v="klubbrekord"/>
    <m/>
    <s v="86"/>
    <x v="0"/>
    <n v="19"/>
    <s v="1986"/>
    <n v="31"/>
    <x v="1"/>
  </r>
  <r>
    <x v="6"/>
    <s v="2.23.74"/>
    <x v="4"/>
    <s v="Märsta"/>
    <d v="2017-08-19T00:00:00"/>
    <m/>
    <m/>
    <m/>
    <s v="86"/>
    <x v="0"/>
    <n v="19"/>
    <s v="1986"/>
    <n v="31"/>
    <x v="1"/>
  </r>
  <r>
    <x v="6"/>
    <s v="2.24.07"/>
    <x v="4"/>
    <s v="Huddinge"/>
    <d v="2017-05-20T00:00:00"/>
    <m/>
    <s v="klubbrekord"/>
    <m/>
    <s v="86"/>
    <x v="0"/>
    <n v="19"/>
    <s v="1986"/>
    <n v="31"/>
    <x v="1"/>
  </r>
  <r>
    <x v="6"/>
    <s v="2.24.18"/>
    <x v="11"/>
    <s v="Huddinge"/>
    <d v="2017-08-15T00:00:00"/>
    <m/>
    <m/>
    <m/>
    <s v="88"/>
    <x v="0"/>
    <n v="19"/>
    <s v="1988"/>
    <n v="29"/>
    <x v="1"/>
  </r>
  <r>
    <x v="6"/>
    <s v="2.24.26"/>
    <x v="4"/>
    <s v="Sollentuna"/>
    <d v="2018-06-28T00:00:00"/>
    <s v="Sollentuna GP"/>
    <m/>
    <d v="2018-06-29T00:00:00"/>
    <s v="86"/>
    <x v="1"/>
    <n v="19"/>
    <s v="1986"/>
    <n v="32"/>
    <x v="1"/>
  </r>
  <r>
    <x v="6"/>
    <s v="2.29.69"/>
    <x v="11"/>
    <s v="Norrtälje"/>
    <d v="2018-08-15T00:00:00"/>
    <s v="Löparserien prova på bana"/>
    <s v="Gemensam start med män"/>
    <d v="2018-08-16T00:00:00"/>
    <s v="88"/>
    <x v="1"/>
    <n v="19"/>
    <s v="1988"/>
    <n v="30"/>
    <x v="1"/>
  </r>
  <r>
    <x v="6"/>
    <s v="2.44.98"/>
    <x v="6"/>
    <s v="Vallentuna"/>
    <d v="2019-08-26T00:00:00"/>
    <s v="Vallentunakvällen 2"/>
    <s v="klubbrekord K45"/>
    <d v="2019-08-28T00:00:00"/>
    <s v="74"/>
    <x v="2"/>
    <n v="19"/>
    <s v="1974"/>
    <n v="45"/>
    <x v="5"/>
  </r>
  <r>
    <x v="6"/>
    <s v="2.47.31"/>
    <x v="6"/>
    <s v="Norrtälje"/>
    <d v="2018-08-15T00:00:00"/>
    <s v="Löparserien prova på bana"/>
    <s v="Klubbrekord K40 (gemensam start med män)"/>
    <d v="2018-08-16T00:00:00"/>
    <s v="74"/>
    <x v="1"/>
    <n v="19"/>
    <s v="1974"/>
    <n v="44"/>
    <x v="4"/>
  </r>
  <r>
    <x v="6"/>
    <s v="2.48.38"/>
    <x v="12"/>
    <s v="Norrtälje"/>
    <d v="2021-07-28T00:00:00"/>
    <s v="Roslagsmästerskap"/>
    <m/>
    <d v="2021-08-01T00:00:00"/>
    <s v="79"/>
    <x v="3"/>
    <n v="19"/>
    <s v="1979"/>
    <n v="42"/>
    <x v="4"/>
  </r>
  <r>
    <x v="6"/>
    <s v="2.48.47"/>
    <x v="6"/>
    <s v="Huddinge"/>
    <d v="2019-07-21T00:00:00"/>
    <s v="Julitävling 1"/>
    <s v="klubbrekord K45"/>
    <d v="2019-07-25T00:00:00"/>
    <s v="74"/>
    <x v="2"/>
    <n v="19"/>
    <s v="1974"/>
    <n v="45"/>
    <x v="5"/>
  </r>
  <r>
    <x v="6"/>
    <s v="2.48.80"/>
    <x v="13"/>
    <s v="Enskede"/>
    <d v="2018-08-03T00:00:00"/>
    <s v="Ungdoms-SM"/>
    <s v="Klubbrekord F15"/>
    <d v="2018-08-04T00:00:00"/>
    <s v="03"/>
    <x v="1"/>
    <n v="20"/>
    <s v="2003"/>
    <n v="15"/>
    <x v="6"/>
  </r>
  <r>
    <x v="6"/>
    <s v="2.56.94"/>
    <x v="14"/>
    <s v="Norrtälje"/>
    <d v="2019-09-11T00:00:00"/>
    <s v="RM-Bana"/>
    <s v="Gemensamt med män"/>
    <d v="2019-09-13T00:00:00"/>
    <s v="79"/>
    <x v="2"/>
    <n v="19"/>
    <s v="1979"/>
    <n v="40"/>
    <x v="4"/>
  </r>
  <r>
    <x v="6"/>
    <s v="2.59.25"/>
    <x v="15"/>
    <s v="Norrtälje"/>
    <d v="2018-08-15T00:00:00"/>
    <s v="Löparserien prova på bana"/>
    <s v="Klubbrekord K35 (gemnsam start med män)"/>
    <d v="2018-08-16T00:00:00"/>
    <s v="80"/>
    <x v="1"/>
    <n v="19"/>
    <s v="1980"/>
    <n v="38"/>
    <x v="7"/>
  </r>
  <r>
    <x v="6"/>
    <s v="3.03.57"/>
    <x v="16"/>
    <s v="Norrtälje"/>
    <d v="2020-07-13T00:00:00"/>
    <s v="Roslagsmästerskap"/>
    <m/>
    <d v="2020-07-14T00:00:00"/>
    <s v="06"/>
    <x v="4"/>
    <n v="20"/>
    <s v="2006"/>
    <n v="14"/>
    <x v="6"/>
  </r>
  <r>
    <x v="6"/>
    <s v="3.03.64"/>
    <x v="17"/>
    <s v="Norrtälje"/>
    <d v="2023-06-21T00:00:00"/>
    <s v="Löparkvällarna på bana i Roslagen"/>
    <s v="Klubbrekord F13"/>
    <d v="2023-06-24T00:00:00"/>
    <s v="10"/>
    <x v="5"/>
    <n v="20"/>
    <s v="2010"/>
    <n v="13"/>
    <x v="8"/>
  </r>
  <r>
    <x v="6"/>
    <s v="3.08.42"/>
    <x v="5"/>
    <s v="Norrtälje"/>
    <d v="2018-08-15T00:00:00"/>
    <s v="Löparserien prova på bana"/>
    <s v="Klubbrekord K22 (gemensam start med män)"/>
    <d v="2018-08-16T00:00:00"/>
    <s v="98"/>
    <x v="1"/>
    <n v="19"/>
    <s v="1998"/>
    <n v="20"/>
    <x v="2"/>
  </r>
  <r>
    <x v="6"/>
    <s v="3.11.42"/>
    <x v="18"/>
    <s v="Norrtälje"/>
    <d v="2023-06-21T00:00:00"/>
    <s v="Löparkvällarna på bana i Roslagen"/>
    <m/>
    <d v="2023-06-24T00:00:00"/>
    <s v="14"/>
    <x v="5"/>
    <n v="20"/>
    <s v="2014"/>
    <n v="9"/>
    <x v="0"/>
  </r>
  <r>
    <x v="6"/>
    <s v="3.49.74"/>
    <x v="3"/>
    <s v="Norrtälje"/>
    <d v="2017-08-30T00:00:00"/>
    <m/>
    <s v="klubbrekord F11"/>
    <d v="2017-09-01T00:00:00"/>
    <s v="10"/>
    <x v="0"/>
    <n v="20"/>
    <s v="2010"/>
    <n v="7"/>
    <x v="0"/>
  </r>
  <r>
    <x v="7"/>
    <s v="3.11.05"/>
    <x v="4"/>
    <s v="Norrtälje"/>
    <d v="2017-08-16T00:00:00"/>
    <m/>
    <s v="klubbrekord"/>
    <d v="2017-08-17T00:00:00"/>
    <s v="86"/>
    <x v="0"/>
    <n v="19"/>
    <s v="1986"/>
    <n v="31"/>
    <x v="1"/>
  </r>
  <r>
    <x v="7"/>
    <s v="3.23.52"/>
    <x v="8"/>
    <s v="Norrtälje"/>
    <d v="2017-08-16T00:00:00"/>
    <m/>
    <m/>
    <d v="2017-08-17T00:00:00"/>
    <s v="89"/>
    <x v="0"/>
    <n v="19"/>
    <s v="1989"/>
    <n v="28"/>
    <x v="1"/>
  </r>
  <r>
    <x v="7"/>
    <s v="3.27.79"/>
    <x v="19"/>
    <s v="Norrtälje"/>
    <d v="2017-08-16T00:00:00"/>
    <m/>
    <s v="klubbrekord K35"/>
    <d v="2017-08-17T00:00:00"/>
    <s v="81"/>
    <x v="0"/>
    <n v="19"/>
    <s v="1981"/>
    <n v="36"/>
    <x v="7"/>
  </r>
  <r>
    <x v="7"/>
    <s v="3.39.96"/>
    <x v="6"/>
    <s v="Norrtälje"/>
    <d v="2017-08-16T00:00:00"/>
    <m/>
    <s v="klubbrekord K40"/>
    <d v="2017-08-17T00:00:00"/>
    <s v="74"/>
    <x v="0"/>
    <n v="19"/>
    <s v="1974"/>
    <n v="43"/>
    <x v="4"/>
  </r>
  <r>
    <x v="7"/>
    <s v="3.56.36"/>
    <x v="15"/>
    <s v="Norrtälje"/>
    <d v="2017-08-16T00:00:00"/>
    <m/>
    <m/>
    <d v="2017-08-17T00:00:00"/>
    <s v="80"/>
    <x v="0"/>
    <n v="19"/>
    <s v="1980"/>
    <n v="37"/>
    <x v="7"/>
  </r>
  <r>
    <x v="7"/>
    <s v="3.59.47"/>
    <x v="20"/>
    <s v="Norrtälje"/>
    <d v="2017-08-16T00:00:00"/>
    <m/>
    <s v="klubbrekord K45"/>
    <d v="2017-08-17T00:00:00"/>
    <s v="70"/>
    <x v="0"/>
    <n v="19"/>
    <s v="1970"/>
    <n v="47"/>
    <x v="5"/>
  </r>
  <r>
    <x v="8"/>
    <s v="05:50.60"/>
    <x v="15"/>
    <s v="Norrtälje"/>
    <d v="2022-08-15T00:00:00"/>
    <s v="Löparkväll i Roslagen"/>
    <s v="Mixad"/>
    <d v="2022-08-17T00:00:00"/>
    <s v="80"/>
    <x v="6"/>
    <n v="19"/>
    <s v="1980"/>
    <n v="42"/>
    <x v="4"/>
  </r>
  <r>
    <x v="8"/>
    <s v="05.41.75"/>
    <x v="12"/>
    <s v="Norrtälje"/>
    <d v="2021-08-25T00:00:00"/>
    <s v="Roslagsmästerskap"/>
    <s v="Mix M/K"/>
    <d v="2021-08-28T00:00:00"/>
    <s v="79"/>
    <x v="3"/>
    <n v="19"/>
    <s v="1979"/>
    <n v="42"/>
    <x v="4"/>
  </r>
  <r>
    <x v="8"/>
    <s v="4.54.43"/>
    <x v="11"/>
    <s v="Gävle"/>
    <d v="2017-07-16T00:00:00"/>
    <m/>
    <s v="klubbrekord"/>
    <m/>
    <s v="88"/>
    <x v="0"/>
    <n v="19"/>
    <s v="1988"/>
    <n v="29"/>
    <x v="1"/>
  </r>
  <r>
    <x v="8"/>
    <s v="5.03.48"/>
    <x v="11"/>
    <s v="Uppsala"/>
    <d v="2017-06-18T00:00:00"/>
    <m/>
    <s v="klubbrekord"/>
    <m/>
    <s v="88"/>
    <x v="0"/>
    <n v="19"/>
    <s v="1988"/>
    <n v="29"/>
    <x v="1"/>
  </r>
  <r>
    <x v="8"/>
    <s v="5.09.3 m.tid"/>
    <x v="11"/>
    <s v="Norrtälje"/>
    <d v="2018-08-22T00:00:00"/>
    <s v="Löparserien prova på bana"/>
    <s v="Gemensam start med män"/>
    <d v="2018-08-24T00:00:00"/>
    <s v="88"/>
    <x v="1"/>
    <n v="19"/>
    <s v="1988"/>
    <n v="30"/>
    <x v="1"/>
  </r>
  <r>
    <x v="8"/>
    <s v="5.15.51"/>
    <x v="4"/>
    <s v="Norrtälje"/>
    <d v="2017-08-23T00:00:00"/>
    <m/>
    <m/>
    <d v="2017-08-24T00:00:00"/>
    <s v="86"/>
    <x v="0"/>
    <n v="19"/>
    <s v="1986"/>
    <n v="31"/>
    <x v="1"/>
  </r>
  <r>
    <x v="8"/>
    <s v="5.15.93"/>
    <x v="21"/>
    <s v="Norrtälje"/>
    <d v="2017-08-23T00:00:00"/>
    <m/>
    <s v="klubbrekord K35"/>
    <d v="2017-08-24T00:00:00"/>
    <s v="81"/>
    <x v="0"/>
    <n v="19"/>
    <s v="1981"/>
    <n v="36"/>
    <x v="7"/>
  </r>
  <r>
    <x v="8"/>
    <s v="5.16.86"/>
    <x v="22"/>
    <s v="Norrtälje"/>
    <d v="2017-08-23T00:00:00"/>
    <m/>
    <s v="klubbrekord K40"/>
    <d v="2017-08-24T00:00:00"/>
    <s v="74"/>
    <x v="0"/>
    <n v="19"/>
    <s v="1974"/>
    <n v="43"/>
    <x v="4"/>
  </r>
  <r>
    <x v="8"/>
    <s v="5.17.20"/>
    <x v="19"/>
    <s v="Norrtälje"/>
    <d v="2017-08-23T00:00:00"/>
    <m/>
    <m/>
    <d v="2017-08-24T00:00:00"/>
    <s v="81"/>
    <x v="0"/>
    <n v="19"/>
    <s v="1981"/>
    <n v="36"/>
    <x v="7"/>
  </r>
  <r>
    <x v="8"/>
    <s v="5.19.87"/>
    <x v="8"/>
    <s v="Norrtälje"/>
    <d v="2017-08-23T00:00:00"/>
    <m/>
    <m/>
    <d v="2017-08-24T00:00:00"/>
    <s v="89"/>
    <x v="0"/>
    <n v="19"/>
    <s v="1989"/>
    <n v="28"/>
    <x v="1"/>
  </r>
  <r>
    <x v="8"/>
    <s v="5.22.7 m.tid"/>
    <x v="21"/>
    <s v="Norrtälje"/>
    <d v="2018-08-22T00:00:00"/>
    <s v="Löparserien prova på bana"/>
    <s v="Gemensam start med män"/>
    <d v="2018-08-24T00:00:00"/>
    <s v="81"/>
    <x v="1"/>
    <n v="19"/>
    <s v="1981"/>
    <n v="37"/>
    <x v="7"/>
  </r>
  <r>
    <x v="8"/>
    <s v="5.37.73"/>
    <x v="6"/>
    <s v="Huddinge"/>
    <d v="2019-08-17T00:00:00"/>
    <s v="Veteran-SM"/>
    <s v="klubbrekord K45"/>
    <d v="2019-08-18T00:00:00"/>
    <s v="74"/>
    <x v="2"/>
    <n v="19"/>
    <s v="1974"/>
    <n v="45"/>
    <x v="5"/>
  </r>
  <r>
    <x v="8"/>
    <s v="5.42.21"/>
    <x v="6"/>
    <s v="Norrtälje"/>
    <d v="2017-08-23T00:00:00"/>
    <m/>
    <m/>
    <d v="2017-08-24T00:00:00"/>
    <s v="74"/>
    <x v="0"/>
    <n v="19"/>
    <s v="1974"/>
    <n v="43"/>
    <x v="4"/>
  </r>
  <r>
    <x v="8"/>
    <s v="5.42.25"/>
    <x v="9"/>
    <s v="Norrtälje"/>
    <d v="2017-08-23T00:00:00"/>
    <m/>
    <s v="klubbrekord K45"/>
    <d v="2017-08-24T00:00:00"/>
    <s v="71"/>
    <x v="0"/>
    <n v="19"/>
    <s v="1971"/>
    <n v="46"/>
    <x v="5"/>
  </r>
  <r>
    <x v="8"/>
    <s v="6.07.80"/>
    <x v="15"/>
    <s v="Norrtälje"/>
    <d v="2018-08-22T00:00:00"/>
    <s v="Löparserien prova på bana"/>
    <s v="Gemensam start med män"/>
    <d v="2018-08-24T00:00:00"/>
    <s v="80"/>
    <x v="1"/>
    <n v="19"/>
    <s v="1980"/>
    <n v="38"/>
    <x v="7"/>
  </r>
  <r>
    <x v="8"/>
    <s v="6.08.28"/>
    <x v="23"/>
    <s v="Lilleström"/>
    <d v="2023-08-19T00:00:00"/>
    <s v="Nordiska Mästerskapen"/>
    <s v="W Para"/>
    <d v="2023-08-23T00:00:00"/>
    <s v="96"/>
    <x v="5"/>
    <n v="19"/>
    <s v="1996"/>
    <n v="27"/>
    <x v="1"/>
  </r>
  <r>
    <x v="8"/>
    <s v="6.10.61mx"/>
    <x v="23"/>
    <s v="Norrtälje"/>
    <d v="2023-08-16T00:00:00"/>
    <s v="Löparkvällarna på bana i Roslagen"/>
    <m/>
    <d v="2023-08-23T00:00:00"/>
    <s v="96"/>
    <x v="5"/>
    <n v="19"/>
    <s v="1996"/>
    <n v="27"/>
    <x v="1"/>
  </r>
  <r>
    <x v="8"/>
    <s v="6.10.78"/>
    <x v="15"/>
    <s v="Norrtälje"/>
    <d v="2017-08-23T00:00:00"/>
    <m/>
    <m/>
    <d v="2017-08-24T00:00:00"/>
    <s v="80"/>
    <x v="0"/>
    <n v="19"/>
    <s v="1980"/>
    <n v="37"/>
    <x v="7"/>
  </r>
  <r>
    <x v="8"/>
    <s v="6.12.97"/>
    <x v="20"/>
    <s v="Norrtälje"/>
    <d v="2017-08-23T00:00:00"/>
    <m/>
    <m/>
    <d v="2017-08-24T00:00:00"/>
    <s v="70"/>
    <x v="0"/>
    <n v="19"/>
    <s v="1970"/>
    <n v="47"/>
    <x v="5"/>
  </r>
  <r>
    <x v="9"/>
    <s v="5.36.19"/>
    <x v="11"/>
    <s v="Enskede"/>
    <d v="2017-08-08T00:00:00"/>
    <m/>
    <s v="klubbrekord"/>
    <d v="2017-08-24T00:00:00"/>
    <s v="88"/>
    <x v="0"/>
    <n v="19"/>
    <s v="1988"/>
    <n v="29"/>
    <x v="1"/>
  </r>
  <r>
    <x v="10"/>
    <s v="09.38.86"/>
    <x v="24"/>
    <s v="Sollentuna"/>
    <d v="2020-06-14T00:00:00"/>
    <s v="Språret 5000"/>
    <s v="Klubbrekord K, Mixat lopp med män Passertid"/>
    <d v="2020-06-16T00:00:00"/>
    <s v="93"/>
    <x v="4"/>
    <n v="19"/>
    <s v="1993"/>
    <n v="27"/>
    <x v="1"/>
  </r>
  <r>
    <x v="10"/>
    <s v="10.22.04"/>
    <x v="25"/>
    <s v="Norrtälje"/>
    <d v="2023-06-21T00:00:00"/>
    <s v="Löparkvällarna på bana i Roslagen"/>
    <s v="Sprang med män"/>
    <d v="2023-06-24T00:00:00"/>
    <s v="93"/>
    <x v="5"/>
    <n v="19"/>
    <s v="1993"/>
    <n v="30"/>
    <x v="1"/>
  </r>
  <r>
    <x v="10"/>
    <s v="10.36.88"/>
    <x v="26"/>
    <s v="Norrtälje"/>
    <d v="2023-06-21T00:00:00"/>
    <s v="Löparkvällarna på bana i Roslagen"/>
    <s v="Sprang med män"/>
    <d v="2023-06-24T00:00:00"/>
    <s v="94"/>
    <x v="5"/>
    <n v="19"/>
    <s v="1994"/>
    <n v="29"/>
    <x v="1"/>
  </r>
  <r>
    <x v="10"/>
    <s v="10.58.40"/>
    <x v="25"/>
    <s v="Norrtälje"/>
    <d v="2022-07-04T00:00:00"/>
    <s v="Löparkväll i Roslagen"/>
    <m/>
    <d v="2022-07-10T00:00:00"/>
    <s v="93"/>
    <x v="6"/>
    <n v="19"/>
    <s v="1993"/>
    <n v="29"/>
    <x v="1"/>
  </r>
  <r>
    <x v="10"/>
    <s v="11.04.59"/>
    <x v="11"/>
    <s v="Norrtälje"/>
    <d v="2017-08-30T00:00:00"/>
    <m/>
    <s v="klubbrekord"/>
    <d v="2017-09-01T00:00:00"/>
    <s v="88"/>
    <x v="0"/>
    <n v="19"/>
    <s v="1988"/>
    <n v="29"/>
    <x v="1"/>
  </r>
  <r>
    <x v="10"/>
    <s v="11.06.29"/>
    <x v="22"/>
    <s v="Norrtälje"/>
    <d v="2017-08-30T00:00:00"/>
    <m/>
    <s v="klubbrekord K40"/>
    <d v="2017-09-01T00:00:00"/>
    <s v="74"/>
    <x v="0"/>
    <n v="19"/>
    <s v="1974"/>
    <n v="43"/>
    <x v="4"/>
  </r>
  <r>
    <x v="10"/>
    <s v="11.06.89"/>
    <x v="11"/>
    <s v="Norrtälje"/>
    <d v="2018-08-29T00:00:00"/>
    <s v="Löparserien prova på bana"/>
    <s v="Gemensam start med män"/>
    <d v="2018-08-30T00:00:00"/>
    <s v="88"/>
    <x v="1"/>
    <n v="19"/>
    <s v="1988"/>
    <n v="30"/>
    <x v="1"/>
  </r>
  <r>
    <x v="10"/>
    <s v="11.11.77"/>
    <x v="19"/>
    <s v="Norrtälje"/>
    <d v="2017-08-30T00:00:00"/>
    <m/>
    <s v="klubbrekord K35"/>
    <d v="2017-09-01T00:00:00"/>
    <s v="81"/>
    <x v="0"/>
    <n v="19"/>
    <s v="1981"/>
    <n v="36"/>
    <x v="7"/>
  </r>
  <r>
    <x v="10"/>
    <s v="11.21.10"/>
    <x v="21"/>
    <s v="Norrtälje"/>
    <d v="2018-08-29T00:00:00"/>
    <s v="Löparserien prova på bana"/>
    <s v="Gemensam start med män"/>
    <d v="2018-08-30T00:00:00"/>
    <s v="81"/>
    <x v="1"/>
    <n v="19"/>
    <s v="1981"/>
    <n v="37"/>
    <x v="7"/>
  </r>
  <r>
    <x v="10"/>
    <s v="11.28.26"/>
    <x v="27"/>
    <s v="Krokom"/>
    <d v="2022-08-20T00:00:00"/>
    <s v="Waplanspelen"/>
    <m/>
    <d v="2022-08-24T00:00:00"/>
    <s v="90"/>
    <x v="6"/>
    <n v="19"/>
    <s v="1990"/>
    <n v="32"/>
    <x v="1"/>
  </r>
  <r>
    <x v="10"/>
    <s v="11.30.60"/>
    <x v="21"/>
    <s v="Norrtälje"/>
    <d v="2020-09-07T00:00:00"/>
    <s v="Roslagsmästerskap"/>
    <m/>
    <d v="2020-09-09T00:00:00"/>
    <s v="81"/>
    <x v="4"/>
    <n v="19"/>
    <s v="1981"/>
    <n v="39"/>
    <x v="7"/>
  </r>
  <r>
    <x v="10"/>
    <s v="11.32.22"/>
    <x v="21"/>
    <s v="Norrtälje"/>
    <d v="2017-08-30T00:00:00"/>
    <m/>
    <m/>
    <d v="2017-09-01T00:00:00"/>
    <s v="81"/>
    <x v="0"/>
    <n v="19"/>
    <s v="1981"/>
    <n v="36"/>
    <x v="7"/>
  </r>
  <r>
    <x v="10"/>
    <s v="11.48.59"/>
    <x v="27"/>
    <s v="Stadion"/>
    <d v="2020-09-19T00:00:00"/>
    <s v="ALJ Open"/>
    <s v="Paertid 5000 m"/>
    <d v="2020-09-21T00:00:00"/>
    <s v="90"/>
    <x v="4"/>
    <n v="19"/>
    <s v="1990"/>
    <n v="30"/>
    <x v="1"/>
  </r>
  <r>
    <x v="10"/>
    <s v="11.59.83"/>
    <x v="21"/>
    <s v="Norrtälje"/>
    <d v="2023-06-21T00:00:00"/>
    <s v="Löparkvällarna på bana i Roslagen"/>
    <s v="Sprang med män"/>
    <d v="2023-06-24T00:00:00"/>
    <s v="81"/>
    <x v="5"/>
    <n v="19"/>
    <s v="1981"/>
    <n v="42"/>
    <x v="4"/>
  </r>
  <r>
    <x v="10"/>
    <s v="12.03.91"/>
    <x v="12"/>
    <s v="Norrtälje"/>
    <d v="2021-09-08T00:00:00"/>
    <s v="Roslagsmästerskap"/>
    <m/>
    <d v="2021-09-11T00:00:00"/>
    <s v="79"/>
    <x v="3"/>
    <n v="19"/>
    <s v="1979"/>
    <n v="42"/>
    <x v="4"/>
  </r>
  <r>
    <x v="10"/>
    <s v="12.05.54"/>
    <x v="14"/>
    <s v="Norrtälje"/>
    <d v="2019-09-11T00:00:00"/>
    <s v="RM-Bana"/>
    <s v="Gemensamt med män"/>
    <d v="2019-09-13T00:00:00"/>
    <s v="79"/>
    <x v="2"/>
    <n v="19"/>
    <s v="1979"/>
    <n v="40"/>
    <x v="4"/>
  </r>
  <r>
    <x v="10"/>
    <s v="12.08.96"/>
    <x v="6"/>
    <s v="Norrtälje"/>
    <d v="2019-09-11T00:00:00"/>
    <s v="RM-Bana"/>
    <s v="Gemensamt med män"/>
    <d v="2019-09-13T00:00:00"/>
    <s v="74"/>
    <x v="2"/>
    <n v="19"/>
    <s v="1974"/>
    <n v="45"/>
    <x v="5"/>
  </r>
  <r>
    <x v="10"/>
    <s v="12.13.99"/>
    <x v="12"/>
    <s v="Norrtälje"/>
    <d v="2017-08-30T00:00:00"/>
    <m/>
    <m/>
    <d v="2017-09-01T00:00:00"/>
    <s v="79"/>
    <x v="0"/>
    <n v="19"/>
    <s v="1979"/>
    <n v="38"/>
    <x v="7"/>
  </r>
  <r>
    <x v="10"/>
    <s v="12.24.57"/>
    <x v="28"/>
    <s v="Norrtälje"/>
    <d v="2021-09-08T00:00:00"/>
    <s v="Roslagsmästerskap"/>
    <m/>
    <d v="2021-09-11T00:00:00"/>
    <s v="09"/>
    <x v="3"/>
    <n v="20"/>
    <s v="2009"/>
    <n v="12"/>
    <x v="8"/>
  </r>
  <r>
    <x v="10"/>
    <s v="12.26.72"/>
    <x v="6"/>
    <s v="Norrtälje"/>
    <d v="2021-09-08T00:00:00"/>
    <s v="Roslagsmästerskap"/>
    <m/>
    <d v="2021-09-11T00:00:00"/>
    <s v="74"/>
    <x v="3"/>
    <n v="19"/>
    <s v="1974"/>
    <n v="47"/>
    <x v="5"/>
  </r>
  <r>
    <x v="10"/>
    <s v="12.31.36"/>
    <x v="29"/>
    <s v="Norrtälje"/>
    <d v="2020-09-07T00:00:00"/>
    <s v="Roslagsmästerskap"/>
    <m/>
    <d v="2020-09-09T00:00:00"/>
    <s v="75"/>
    <x v="4"/>
    <n v="19"/>
    <s v="1975"/>
    <n v="45"/>
    <x v="5"/>
  </r>
  <r>
    <x v="10"/>
    <s v="12.35.23"/>
    <x v="6"/>
    <s v="Norrtälje"/>
    <d v="2020-09-07T00:00:00"/>
    <s v="Roslagsmästerskap"/>
    <m/>
    <d v="2020-09-09T00:00:00"/>
    <s v="74"/>
    <x v="4"/>
    <n v="19"/>
    <s v="1974"/>
    <n v="46"/>
    <x v="5"/>
  </r>
  <r>
    <x v="10"/>
    <s v="12.40.73"/>
    <x v="15"/>
    <s v="Norrtälje"/>
    <d v="2021-09-08T00:00:00"/>
    <s v="Roslagsmästerskap"/>
    <m/>
    <d v="2021-09-11T00:00:00"/>
    <s v="80"/>
    <x v="3"/>
    <n v="19"/>
    <s v="1980"/>
    <n v="41"/>
    <x v="4"/>
  </r>
  <r>
    <x v="10"/>
    <s v="12.42.13"/>
    <x v="9"/>
    <s v="Norrtälje"/>
    <d v="2017-08-30T00:00:00"/>
    <m/>
    <s v="klubbrekord K45"/>
    <d v="2017-09-01T00:00:00"/>
    <s v="71"/>
    <x v="0"/>
    <n v="19"/>
    <s v="1971"/>
    <n v="46"/>
    <x v="5"/>
  </r>
  <r>
    <x v="10"/>
    <s v="12.46.62"/>
    <x v="15"/>
    <s v="Norrtälje"/>
    <d v="2019-09-11T00:00:00"/>
    <s v="RM-Bana"/>
    <s v="Gemensamt med män"/>
    <d v="2019-09-13T00:00:00"/>
    <s v="80"/>
    <x v="2"/>
    <n v="19"/>
    <s v="1980"/>
    <n v="39"/>
    <x v="7"/>
  </r>
  <r>
    <x v="10"/>
    <s v="12.48.22"/>
    <x v="15"/>
    <s v="Norrtälje"/>
    <d v="2018-08-29T00:00:00"/>
    <s v="Löparserien prova på bana"/>
    <s v="Gemensam start med män"/>
    <d v="2018-08-30T00:00:00"/>
    <s v="80"/>
    <x v="1"/>
    <n v="19"/>
    <s v="1980"/>
    <n v="38"/>
    <x v="7"/>
  </r>
  <r>
    <x v="10"/>
    <s v="12.55.76"/>
    <x v="29"/>
    <s v="Norrtälje"/>
    <d v="2019-09-11T00:00:00"/>
    <s v="RM-Bana"/>
    <s v="Gemensamt med män"/>
    <d v="2019-09-13T00:00:00"/>
    <s v="75"/>
    <x v="2"/>
    <n v="19"/>
    <s v="1975"/>
    <n v="44"/>
    <x v="4"/>
  </r>
  <r>
    <x v="10"/>
    <s v="12.57.84"/>
    <x v="30"/>
    <s v="Norrtälje"/>
    <d v="2017-08-30T00:00:00"/>
    <m/>
    <m/>
    <d v="2017-09-01T00:00:00"/>
    <s v="82"/>
    <x v="0"/>
    <n v="19"/>
    <s v="1982"/>
    <n v="35"/>
    <x v="7"/>
  </r>
  <r>
    <x v="10"/>
    <s v="13.02.93"/>
    <x v="15"/>
    <s v="Norrtälje"/>
    <d v="2017-08-30T00:00:00"/>
    <m/>
    <m/>
    <d v="2017-09-01T00:00:00"/>
    <s v="80"/>
    <x v="0"/>
    <n v="19"/>
    <s v="1980"/>
    <n v="37"/>
    <x v="7"/>
  </r>
  <r>
    <x v="10"/>
    <s v="13.03.46"/>
    <x v="31"/>
    <s v="Norrtälje"/>
    <d v="2022-07-04T00:00:00"/>
    <s v="Löparkväll i Roslagen"/>
    <m/>
    <d v="2022-07-10T00:00:00"/>
    <s v="66"/>
    <x v="6"/>
    <n v="19"/>
    <s v="1966"/>
    <n v="56"/>
    <x v="9"/>
  </r>
  <r>
    <x v="10"/>
    <s v="13.12.79"/>
    <x v="20"/>
    <s v="Norrtälje"/>
    <d v="2017-08-30T00:00:00"/>
    <m/>
    <m/>
    <d v="2017-09-01T00:00:00"/>
    <s v="70"/>
    <x v="0"/>
    <n v="19"/>
    <s v="1970"/>
    <n v="47"/>
    <x v="5"/>
  </r>
  <r>
    <x v="10"/>
    <s v="13.28.95"/>
    <x v="32"/>
    <s v="Norrtälje"/>
    <d v="2017-08-30T00:00:00"/>
    <m/>
    <m/>
    <d v="2017-09-01T00:00:00"/>
    <s v="69"/>
    <x v="0"/>
    <n v="19"/>
    <s v="1969"/>
    <n v="48"/>
    <x v="5"/>
  </r>
  <r>
    <x v="11"/>
    <s v="15.42.19"/>
    <x v="24"/>
    <s v="Västerås"/>
    <d v="2020-07-18T00:00:00"/>
    <s v="Aros Invitational 1"/>
    <s v="Klubbrekord K, Mixat lopp med män"/>
    <d v="2020-07-21T00:00:00"/>
    <s v="93"/>
    <x v="4"/>
    <n v="19"/>
    <s v="1993"/>
    <n v="27"/>
    <x v="1"/>
  </r>
  <r>
    <x v="11"/>
    <s v="15.59.44"/>
    <x v="24"/>
    <s v="Sollentuna"/>
    <d v="2020-06-14T00:00:00"/>
    <s v="Språret 5000"/>
    <s v="Klubbrekord K, Mixat lopp med män"/>
    <d v="2020-06-16T00:00:00"/>
    <s v="93"/>
    <x v="4"/>
    <n v="19"/>
    <s v="1993"/>
    <n v="27"/>
    <x v="1"/>
  </r>
  <r>
    <x v="11"/>
    <s v="16.30,4"/>
    <x v="24"/>
    <s v="Stadion"/>
    <d v="2020-06-23T00:00:00"/>
    <s v="Långlöparnas kväll"/>
    <s v="Melantid 10 000 m mixat lopp med män"/>
    <d v="2020-06-24T00:00:00"/>
    <s v="93"/>
    <x v="4"/>
    <n v="19"/>
    <s v="1993"/>
    <n v="27"/>
    <x v="1"/>
  </r>
  <r>
    <x v="11"/>
    <s v="18:23.46"/>
    <x v="25"/>
    <s v="Stockholm"/>
    <d v="2022-08-23T00:00:00"/>
    <s v="Sommarspelen"/>
    <s v="Mixad"/>
    <d v="2022-08-24T00:00:00"/>
    <s v="93"/>
    <x v="6"/>
    <n v="19"/>
    <s v="1993"/>
    <n v="29"/>
    <x v="1"/>
  </r>
  <r>
    <x v="11"/>
    <s v="18.23.74"/>
    <x v="25"/>
    <s v="Söderhamn"/>
    <d v="2023-07-30T00:00:00"/>
    <s v="SM"/>
    <m/>
    <d v="2023-08-01T00:00:00"/>
    <s v="93"/>
    <x v="5"/>
    <n v="19"/>
    <s v="1993"/>
    <n v="30"/>
    <x v="1"/>
  </r>
  <r>
    <x v="11"/>
    <s v="18.24.07"/>
    <x v="25"/>
    <s v="Stadion"/>
    <d v="2023-05-18T00:00:00"/>
    <s v="Hoka Spårat 5000 m"/>
    <m/>
    <d v="2023-05-20T00:00:00"/>
    <s v="93"/>
    <x v="5"/>
    <n v="19"/>
    <s v="1993"/>
    <n v="30"/>
    <x v="1"/>
  </r>
  <r>
    <x v="11"/>
    <s v="18.48.63"/>
    <x v="8"/>
    <s v="Gävle"/>
    <d v="2017-07-15T00:00:00"/>
    <m/>
    <s v="klubbrekord"/>
    <m/>
    <s v="89"/>
    <x v="0"/>
    <n v="19"/>
    <s v="1989"/>
    <n v="28"/>
    <x v="1"/>
  </r>
  <r>
    <x v="11"/>
    <s v="19:38.59"/>
    <x v="27"/>
    <s v="Krokom"/>
    <d v="2022-08-15T00:00:00"/>
    <s v="Jämtland-Härjedalenmästerskap 5000 m"/>
    <s v="Mixad"/>
    <d v="2022-08-24T00:00:00"/>
    <s v="90"/>
    <x v="6"/>
    <n v="19"/>
    <s v="1990"/>
    <n v="32"/>
    <x v="1"/>
  </r>
  <r>
    <x v="11"/>
    <s v="19.04.20"/>
    <x v="8"/>
    <s v="Stadion"/>
    <d v="2018-08-07T00:00:00"/>
    <s v="Sommarspelen"/>
    <m/>
    <d v="2018-08-09T00:00:00"/>
    <s v="89"/>
    <x v="1"/>
    <n v="19"/>
    <s v="1989"/>
    <n v="29"/>
    <x v="1"/>
  </r>
  <r>
    <x v="11"/>
    <s v="19.14.12"/>
    <x v="8"/>
    <s v="Uppsala"/>
    <d v="2018-08-18T00:00:00"/>
    <s v="Arena-DM"/>
    <m/>
    <d v="2018-08-19T00:00:00"/>
    <s v="89"/>
    <x v="1"/>
    <n v="19"/>
    <s v="1989"/>
    <n v="29"/>
    <x v="1"/>
  </r>
  <r>
    <x v="11"/>
    <s v="19.15.19"/>
    <x v="33"/>
    <s v="Gävle"/>
    <d v="2017-07-15T00:00:00"/>
    <m/>
    <s v="klubbrekord K35"/>
    <m/>
    <s v="80"/>
    <x v="0"/>
    <n v="19"/>
    <s v="1980"/>
    <n v="37"/>
    <x v="7"/>
  </r>
  <r>
    <x v="11"/>
    <s v="19.15.51"/>
    <x v="8"/>
    <s v="Märsta"/>
    <d v="2017-08-19T00:00:00"/>
    <m/>
    <m/>
    <m/>
    <s v="89"/>
    <x v="0"/>
    <n v="19"/>
    <s v="1989"/>
    <n v="28"/>
    <x v="1"/>
  </r>
  <r>
    <x v="11"/>
    <s v="19.24.68"/>
    <x v="22"/>
    <s v="Högby"/>
    <d v="2018-08-10T00:00:00"/>
    <s v="Veteran-SM Öland"/>
    <s v="Klubbrekord K40"/>
    <d v="2018-08-13T00:00:00"/>
    <s v="74"/>
    <x v="1"/>
    <n v="19"/>
    <s v="1974"/>
    <n v="44"/>
    <x v="4"/>
  </r>
  <r>
    <x v="11"/>
    <s v="19.27.64"/>
    <x v="19"/>
    <s v="Gävle"/>
    <d v="2017-07-15T00:00:00"/>
    <m/>
    <m/>
    <m/>
    <s v="81"/>
    <x v="0"/>
    <n v="19"/>
    <s v="1981"/>
    <n v="36"/>
    <x v="7"/>
  </r>
  <r>
    <x v="11"/>
    <s v="19.34.97"/>
    <x v="33"/>
    <s v="Märsta"/>
    <d v="2017-08-19T00:00:00"/>
    <m/>
    <m/>
    <m/>
    <s v="80"/>
    <x v="0"/>
    <n v="19"/>
    <s v="1980"/>
    <n v="37"/>
    <x v="7"/>
  </r>
  <r>
    <x v="11"/>
    <s v="19.36.66"/>
    <x v="22"/>
    <s v="Stockholm"/>
    <d v="2017-09-16T00:00:00"/>
    <m/>
    <s v="klubbrekord K40"/>
    <d v="2017-09-17T00:00:00"/>
    <s v="74"/>
    <x v="0"/>
    <n v="19"/>
    <s v="1974"/>
    <n v="43"/>
    <x v="4"/>
  </r>
  <r>
    <x v="11"/>
    <s v="19.40.60"/>
    <x v="19"/>
    <s v="Stockholm"/>
    <d v="2017-09-16T00:00:00"/>
    <m/>
    <m/>
    <d v="2017-09-17T00:00:00"/>
    <s v="81"/>
    <x v="0"/>
    <n v="19"/>
    <s v="1981"/>
    <n v="36"/>
    <x v="7"/>
  </r>
  <r>
    <x v="11"/>
    <s v="19.43.99"/>
    <x v="27"/>
    <s v="Stadion"/>
    <d v="2020-09-19T00:00:00"/>
    <s v="ALJ Open"/>
    <m/>
    <d v="2020-09-21T00:00:00"/>
    <s v="90"/>
    <x v="4"/>
    <n v="19"/>
    <s v="1990"/>
    <n v="30"/>
    <x v="1"/>
  </r>
  <r>
    <x v="11"/>
    <s v="19.52.81"/>
    <x v="34"/>
    <s v="Uppsala"/>
    <d v="2021-09-04T00:00:00"/>
    <s v="Upplands DM"/>
    <s v="Mix M/K"/>
    <d v="2021-09-08T00:00:00"/>
    <s v="78"/>
    <x v="3"/>
    <n v="19"/>
    <s v="1978"/>
    <n v="43"/>
    <x v="4"/>
  </r>
  <r>
    <x v="11"/>
    <s v="19.58.44"/>
    <x v="22"/>
    <s v="Uppsala"/>
    <d v="2018-08-18T00:00:00"/>
    <s v="Arena-DM"/>
    <m/>
    <d v="2018-08-19T00:00:00"/>
    <s v="74"/>
    <x v="1"/>
    <n v="19"/>
    <s v="1974"/>
    <n v="44"/>
    <x v="4"/>
  </r>
  <r>
    <x v="11"/>
    <s v="20.13.34"/>
    <x v="22"/>
    <s v="Stadion"/>
    <d v="2018-08-07T00:00:00"/>
    <s v="Sommarspelen"/>
    <s v="Gemensam start med män"/>
    <d v="2018-08-09T00:00:00"/>
    <s v="74"/>
    <x v="1"/>
    <n v="19"/>
    <s v="1974"/>
    <n v="44"/>
    <x v="4"/>
  </r>
  <r>
    <x v="11"/>
    <s v="21.40.15"/>
    <x v="20"/>
    <s v="Huddinge"/>
    <d v="2019-08-16T00:00:00"/>
    <s v="Veteran-SM"/>
    <s v="Klubbrekord K45"/>
    <d v="2019-08-17T00:00:00"/>
    <s v="70"/>
    <x v="2"/>
    <n v="19"/>
    <s v="1970"/>
    <n v="49"/>
    <x v="5"/>
  </r>
  <r>
    <x v="11"/>
    <s v="21.44.17"/>
    <x v="23"/>
    <s v="Lilleström"/>
    <d v="2023-08-20T00:00:00"/>
    <s v="Nordiska Mästerskapen"/>
    <s v="W Para"/>
    <d v="2023-08-23T00:00:00"/>
    <s v="96"/>
    <x v="5"/>
    <n v="19"/>
    <s v="1996"/>
    <n v="27"/>
    <x v="1"/>
  </r>
  <r>
    <x v="11"/>
    <s v="22.04.32"/>
    <x v="15"/>
    <s v="Uppsala"/>
    <d v="2020-08-22T00:00:00"/>
    <s v="Uppland DM/UDM/JDM/VDM"/>
    <s v="Mixad med män"/>
    <d v="2020-08-25T00:00:00"/>
    <s v="80"/>
    <x v="4"/>
    <n v="19"/>
    <s v="1980"/>
    <n v="40"/>
    <x v="4"/>
  </r>
  <r>
    <x v="11"/>
    <s v="22.08.33"/>
    <x v="23"/>
    <s v="Söderhamn"/>
    <d v="2023-07-30T00:00:00"/>
    <s v="Para-SM"/>
    <m/>
    <d v="2023-08-01T00:00:00"/>
    <s v="96"/>
    <x v="5"/>
    <n v="19"/>
    <s v="1996"/>
    <n v="27"/>
    <x v="1"/>
  </r>
  <r>
    <x v="11"/>
    <s v="22.13.04"/>
    <x v="29"/>
    <s v="Huddinge"/>
    <d v="2019-08-16T00:00:00"/>
    <s v="Veteran-SM"/>
    <m/>
    <d v="2019-08-17T00:00:00"/>
    <s v="75"/>
    <x v="2"/>
    <n v="19"/>
    <s v="1975"/>
    <n v="44"/>
    <x v="4"/>
  </r>
  <r>
    <x v="12"/>
    <s v="32.46.94"/>
    <x v="24"/>
    <s v="Stadion"/>
    <d v="2020-06-23T00:00:00"/>
    <s v="Långlöparnas kväll"/>
    <s v="Klubbrekord K, Mixat lopp med män"/>
    <d v="2020-06-24T00:00:00"/>
    <s v="93"/>
    <x v="4"/>
    <n v="19"/>
    <s v="1993"/>
    <n v="27"/>
    <x v="1"/>
  </r>
  <r>
    <x v="12"/>
    <s v="34.12.62"/>
    <x v="24"/>
    <s v="Uppsala"/>
    <d v="2020-08-14T00:00:00"/>
    <s v="Friidrotts-SM"/>
    <m/>
    <d v="2020-08-15T00:00:00"/>
    <s v="93"/>
    <x v="4"/>
    <n v="19"/>
    <s v="1993"/>
    <n v="27"/>
    <x v="1"/>
  </r>
  <r>
    <x v="12"/>
    <s v="36.33.06"/>
    <x v="25"/>
    <s v="Söderhamn"/>
    <d v="2023-07-28T00:00:00"/>
    <s v="SM"/>
    <m/>
    <d v="2023-08-01T00:00:00"/>
    <s v="93"/>
    <x v="5"/>
    <n v="19"/>
    <s v="1993"/>
    <n v="30"/>
    <x v="1"/>
  </r>
  <r>
    <x v="12"/>
    <s v="37:31,5m"/>
    <x v="25"/>
    <s v="Uppsala"/>
    <d v="2022-10-15T00:00:00"/>
    <s v="DM-VDM 10 000 m"/>
    <m/>
    <d v="2022-10-24T00:00:00"/>
    <s v="93"/>
    <x v="6"/>
    <n v="19"/>
    <s v="1993"/>
    <n v="29"/>
    <x v="1"/>
  </r>
  <r>
    <x v="12"/>
    <s v="38.36.48"/>
    <x v="24"/>
    <s v="Eskilstuna"/>
    <d v="2018-08-24T00:00:00"/>
    <s v="Arena-SM"/>
    <s v="Klubbrekord K"/>
    <d v="2018-08-25T00:00:00"/>
    <s v="93"/>
    <x v="1"/>
    <n v="19"/>
    <s v="1993"/>
    <n v="25"/>
    <x v="1"/>
  </r>
  <r>
    <x v="12"/>
    <s v="38.40.96"/>
    <x v="8"/>
    <s v="Falun"/>
    <d v="2020-08-16T00:00:00"/>
    <s v="Falun sommarspel"/>
    <s v="Mixat lop med män"/>
    <d v="2020-08-19T00:00:00"/>
    <s v="89"/>
    <x v="4"/>
    <n v="19"/>
    <s v="1989"/>
    <n v="31"/>
    <x v="1"/>
  </r>
  <r>
    <x v="12"/>
    <s v="39:57.75"/>
    <x v="25"/>
    <s v="Vallentuna"/>
    <d v="2022-05-11T00:00:00"/>
    <s v="Arenamilen"/>
    <m/>
    <d v="2022-05-17T00:00:00"/>
    <s v="93"/>
    <x v="6"/>
    <n v="19"/>
    <s v="1993"/>
    <n v="29"/>
    <x v="1"/>
  </r>
  <r>
    <x v="12"/>
    <s v="39.29.42"/>
    <x v="8"/>
    <s v="Vallentuna"/>
    <d v="2017-05-11T00:00:00"/>
    <m/>
    <s v="klubbrekord"/>
    <m/>
    <s v="89"/>
    <x v="0"/>
    <n v="19"/>
    <s v="1989"/>
    <n v="28"/>
    <x v="1"/>
  </r>
  <r>
    <x v="12"/>
    <s v="39.36.1m"/>
    <x v="8"/>
    <s v="Uppsala"/>
    <d v="2017-10-04T00:00:00"/>
    <m/>
    <s v="DM 3:a"/>
    <d v="2017-10-07T00:00:00"/>
    <s v="89"/>
    <x v="0"/>
    <n v="19"/>
    <s v="1989"/>
    <n v="28"/>
    <x v="1"/>
  </r>
  <r>
    <x v="12"/>
    <s v="39.37.78"/>
    <x v="8"/>
    <s v="Södertälje"/>
    <d v="2017-06-26T00:00:00"/>
    <m/>
    <m/>
    <d v="2017-08-24T00:00:00"/>
    <s v="89"/>
    <x v="0"/>
    <n v="19"/>
    <s v="1989"/>
    <n v="28"/>
    <x v="1"/>
  </r>
  <r>
    <x v="12"/>
    <s v="39.46.3 m.tid"/>
    <x v="8"/>
    <s v="Uppsala"/>
    <d v="2018-09-06T00:00:00"/>
    <s v="Upplands-DM"/>
    <s v="Gemensam start med män"/>
    <d v="2018-09-09T00:00:00"/>
    <s v="89"/>
    <x v="1"/>
    <n v="19"/>
    <s v="1989"/>
    <n v="29"/>
    <x v="1"/>
  </r>
  <r>
    <x v="12"/>
    <s v="40:50,8m"/>
    <x v="27"/>
    <s v="Krokom"/>
    <d v="2022-09-27T00:00:00"/>
    <s v="Löparkväll i Krokom"/>
    <m/>
    <d v="2022-10-10T00:00:00"/>
    <s v="90"/>
    <x v="6"/>
    <n v="19"/>
    <s v="1990"/>
    <n v="32"/>
    <x v="1"/>
  </r>
  <r>
    <x v="12"/>
    <s v="40.17.4m"/>
    <x v="25"/>
    <s v="Uppsala"/>
    <d v="2021-10-13T00:00:00"/>
    <s v="Upplands DM"/>
    <s v="Mix M/K"/>
    <d v="2021-10-16T00:00:00"/>
    <s v="93"/>
    <x v="3"/>
    <n v="19"/>
    <s v="1993"/>
    <n v="28"/>
    <x v="1"/>
  </r>
  <r>
    <x v="12"/>
    <s v="40.22.93"/>
    <x v="8"/>
    <s v="Vallentuna"/>
    <d v="2018-05-16T00:00:00"/>
    <s v="Arenamilen"/>
    <m/>
    <d v="2018-05-20T00:00:00"/>
    <s v="89"/>
    <x v="1"/>
    <n v="19"/>
    <s v="1989"/>
    <n v="29"/>
    <x v="1"/>
  </r>
  <r>
    <x v="12"/>
    <s v="41:36.86"/>
    <x v="35"/>
    <s v="Norrtälje"/>
    <d v="2022-09-12T00:00:00"/>
    <s v="Löparkväll i Roslagen"/>
    <s v="Klubbrekord K45 mixad"/>
    <d v="2022-09-19T00:00:00"/>
    <s v="75"/>
    <x v="6"/>
    <n v="19"/>
    <s v="1975"/>
    <n v="47"/>
    <x v="5"/>
  </r>
  <r>
    <x v="12"/>
    <s v="41.00,3 man"/>
    <x v="36"/>
    <s v="Uppsala"/>
    <d v="2019-10-22T00:00:00"/>
    <s v="DM/VDM 10 000 m"/>
    <s v="Manuell tidtagning Klubbrekord K50"/>
    <d v="2019-10-26T00:00:00"/>
    <s v="65"/>
    <x v="2"/>
    <n v="19"/>
    <s v="1965"/>
    <n v="54"/>
    <x v="10"/>
  </r>
  <r>
    <x v="12"/>
    <s v="41.00,3 man"/>
    <x v="24"/>
    <s v="Uppsala"/>
    <d v="2019-10-22T00:00:00"/>
    <s v="DM/VDM 10 000 m"/>
    <s v="Manuell tidtagning"/>
    <d v="2019-10-26T00:00:00"/>
    <s v="93"/>
    <x v="2"/>
    <n v="19"/>
    <s v="1993"/>
    <n v="26"/>
    <x v="1"/>
  </r>
  <r>
    <x v="12"/>
    <s v="42.46.23"/>
    <x v="12"/>
    <s v="Norrtälje"/>
    <d v="2020-07-13T00:00:00"/>
    <s v="Roslagsmästerskap"/>
    <s v="Klubbrekord K40, Mixat lopp med män"/>
    <d v="2020-07-14T00:00:00"/>
    <s v="79"/>
    <x v="4"/>
    <n v="19"/>
    <s v="1979"/>
    <n v="41"/>
    <x v="4"/>
  </r>
  <r>
    <x v="12"/>
    <s v="42.58.23"/>
    <x v="12"/>
    <s v="Norrtälje"/>
    <d v="2021-09-22T00:00:00"/>
    <s v="Roslagsmästerskap"/>
    <s v="Mix M/K"/>
    <d v="2021-09-25T00:00:00"/>
    <s v="79"/>
    <x v="3"/>
    <n v="19"/>
    <s v="1979"/>
    <n v="42"/>
    <x v="4"/>
  </r>
  <r>
    <x v="12"/>
    <s v="43.53,0m"/>
    <x v="35"/>
    <s v="Uppsala"/>
    <d v="2023-10-02T00:00:00"/>
    <s v="Mittsvenska DM-VDM"/>
    <s v="Mixad"/>
    <d v="2023-10-06T00:00:00"/>
    <s v="75"/>
    <x v="5"/>
    <n v="19"/>
    <s v="1975"/>
    <n v="48"/>
    <x v="5"/>
  </r>
  <r>
    <x v="12"/>
    <s v="44.35.79"/>
    <x v="20"/>
    <s v="Vallentuna"/>
    <d v="2018-05-16T00:00:00"/>
    <s v="Arenamilen"/>
    <s v="Klubbrekord K45"/>
    <d v="2018-05-20T00:00:00"/>
    <s v="70"/>
    <x v="1"/>
    <n v="19"/>
    <s v="1970"/>
    <n v="48"/>
    <x v="5"/>
  </r>
  <r>
    <x v="12"/>
    <s v="44.38.47"/>
    <x v="15"/>
    <s v="Norrtälje"/>
    <d v="2021-09-22T00:00:00"/>
    <s v="Roslagsmästerskap"/>
    <s v="Mix M/K"/>
    <d v="2021-09-25T00:00:00"/>
    <s v="80"/>
    <x v="3"/>
    <n v="19"/>
    <s v="1980"/>
    <n v="41"/>
    <x v="4"/>
  </r>
  <r>
    <x v="12"/>
    <s v="44.40.35"/>
    <x v="14"/>
    <s v="Vallentuna"/>
    <d v="2019-05-15T00:00:00"/>
    <s v="Arenamilen"/>
    <s v="Klubbrekord K40"/>
    <d v="2019-05-17T00:00:00"/>
    <s v="79"/>
    <x v="2"/>
    <n v="19"/>
    <s v="1979"/>
    <n v="40"/>
    <x v="4"/>
  </r>
  <r>
    <x v="12"/>
    <s v="44.51.98"/>
    <x v="20"/>
    <s v="Vallentuna"/>
    <d v="2019-05-15T00:00:00"/>
    <s v="Arenamilen"/>
    <m/>
    <d v="2019-05-17T00:00:00"/>
    <s v="70"/>
    <x v="2"/>
    <n v="19"/>
    <s v="1970"/>
    <n v="49"/>
    <x v="5"/>
  </r>
  <r>
    <x v="12"/>
    <s v="45.09.43"/>
    <x v="20"/>
    <s v="Huddinge"/>
    <d v="2019-08-18T00:00:00"/>
    <s v="Veteran-SM"/>
    <m/>
    <d v="2019-08-19T00:00:00"/>
    <s v="70"/>
    <x v="2"/>
    <n v="19"/>
    <s v="1970"/>
    <n v="49"/>
    <x v="5"/>
  </r>
  <r>
    <x v="12"/>
    <s v="45.50.31"/>
    <x v="15"/>
    <s v="Vallentuna"/>
    <d v="2019-05-15T00:00:00"/>
    <s v="Arenamilen"/>
    <s v="Klubbrekord K35"/>
    <d v="2019-05-17T00:00:00"/>
    <s v="80"/>
    <x v="2"/>
    <n v="19"/>
    <s v="1980"/>
    <n v="39"/>
    <x v="7"/>
  </r>
  <r>
    <x v="12"/>
    <s v="45.57.99"/>
    <x v="29"/>
    <s v="Norrtälje"/>
    <d v="2020-07-13T00:00:00"/>
    <s v="Roslagsmästerskap"/>
    <s v="Mixat lop med män"/>
    <d v="2020-07-14T00:00:00"/>
    <s v="75"/>
    <x v="4"/>
    <n v="19"/>
    <s v="1975"/>
    <n v="45"/>
    <x v="5"/>
  </r>
  <r>
    <x v="12"/>
    <s v="46.11.37"/>
    <x v="15"/>
    <s v="Norrtälje"/>
    <d v="2020-07-13T00:00:00"/>
    <s v="Roslagsmästerskap"/>
    <s v="Mixat lop med män"/>
    <d v="2020-07-14T00:00:00"/>
    <s v="80"/>
    <x v="4"/>
    <n v="19"/>
    <s v="1980"/>
    <n v="40"/>
    <x v="4"/>
  </r>
  <r>
    <x v="12"/>
    <s v="46.28.05"/>
    <x v="29"/>
    <s v="Vallentuna"/>
    <d v="2019-05-15T00:00:00"/>
    <s v="Arenamilen"/>
    <m/>
    <d v="2019-05-17T00:00:00"/>
    <s v="75"/>
    <x v="2"/>
    <n v="19"/>
    <s v="1975"/>
    <n v="44"/>
    <x v="4"/>
  </r>
  <r>
    <x v="13"/>
    <s v="32.11"/>
    <x v="24"/>
    <s v="Björklinge"/>
    <d v="2020-02-08T00:00:00"/>
    <s v="Bore Cup"/>
    <s v="Kort bana 9,4 km"/>
    <d v="2020-02-10T00:00:00"/>
    <s v="93"/>
    <x v="4"/>
    <n v="19"/>
    <s v="1993"/>
    <n v="27"/>
    <x v="1"/>
  </r>
  <r>
    <x v="13"/>
    <s v="32.38"/>
    <x v="24"/>
    <s v="Anderstorp"/>
    <d v="2020-10-10T00:00:00"/>
    <s v="SM 10 km Landsväg"/>
    <s v="Klubbrekord K, Mixat lopp med män"/>
    <d v="2020-10-11T00:00:00"/>
    <s v="93"/>
    <x v="4"/>
    <n v="19"/>
    <s v="1993"/>
    <n v="27"/>
    <x v="1"/>
  </r>
  <r>
    <x v="13"/>
    <s v="32.42"/>
    <x v="24"/>
    <s v="Dresden (Tyskland)"/>
    <d v="2021-03-21T00:00:00"/>
    <s v="Itelligence Citylauf Dresden"/>
    <m/>
    <d v="2021-03-22T00:00:00"/>
    <s v="93"/>
    <x v="3"/>
    <n v="19"/>
    <s v="1993"/>
    <n v="28"/>
    <x v="1"/>
  </r>
  <r>
    <x v="13"/>
    <s v="32.42"/>
    <x v="24"/>
    <s v="Bålsta"/>
    <d v="2021-05-01T00:00:00"/>
    <s v="Bålsta Stadslopp Elit"/>
    <m/>
    <d v="2021-05-03T00:00:00"/>
    <s v="93"/>
    <x v="3"/>
    <n v="19"/>
    <s v="1993"/>
    <n v="28"/>
    <x v="1"/>
  </r>
  <r>
    <x v="13"/>
    <s v="33.16"/>
    <x v="24"/>
    <s v="Jordbro"/>
    <d v="2021-05-09T00:00:00"/>
    <s v="Jordbro Maraton"/>
    <s v="Passertid"/>
    <d v="2021-05-11T00:00:00"/>
    <s v="93"/>
    <x v="3"/>
    <n v="19"/>
    <s v="1993"/>
    <n v="28"/>
    <x v="1"/>
  </r>
  <r>
    <x v="13"/>
    <s v="33.28"/>
    <x v="24"/>
    <s v="Stockholm"/>
    <d v="2021-09-04T00:00:00"/>
    <s v="Tjejmilen/Finnkampen"/>
    <m/>
    <d v="2021-09-08T00:00:00"/>
    <s v="93"/>
    <x v="3"/>
    <n v="19"/>
    <s v="1993"/>
    <n v="28"/>
    <x v="1"/>
  </r>
  <r>
    <x v="13"/>
    <s v="34.00"/>
    <x v="24"/>
    <s v="Barcelona"/>
    <d v="2020-02-15T00:00:00"/>
    <s v="eDreams Mitja Marató de Barcelona"/>
    <s v="Klubbrekord K, Pasertid Halvmarathon Nettotid (Bruttotid 33.58)"/>
    <d v="2020-02-17T00:00:00"/>
    <s v="93"/>
    <x v="4"/>
    <n v="19"/>
    <s v="1993"/>
    <n v="27"/>
    <x v="1"/>
  </r>
  <r>
    <x v="13"/>
    <s v="34.41"/>
    <x v="24"/>
    <s v="Stockholm"/>
    <d v="2019-10-13T00:00:00"/>
    <s v="Hässelvyloppet"/>
    <s v="Klubbrekord K"/>
    <d v="2019-10-14T00:00:00"/>
    <s v="93"/>
    <x v="2"/>
    <n v="19"/>
    <s v="1993"/>
    <n v="26"/>
    <x v="1"/>
  </r>
  <r>
    <x v="13"/>
    <s v="35.00"/>
    <x v="24"/>
    <s v="Vallentuna"/>
    <d v="2019-12-31T00:00:00"/>
    <s v="Nyårsloppet"/>
    <m/>
    <d v="2020-01-02T00:00:00"/>
    <s v="93"/>
    <x v="2"/>
    <n v="19"/>
    <s v="1993"/>
    <n v="26"/>
    <x v="1"/>
  </r>
  <r>
    <x v="13"/>
    <s v="36.03"/>
    <x v="24"/>
    <s v="Stockholm"/>
    <d v="2019-06-13T00:00:00"/>
    <s v="STHLM 10 Med SM-milen"/>
    <s v="Klubbrekord K"/>
    <d v="2019-06-14T00:00:00"/>
    <s v="93"/>
    <x v="2"/>
    <n v="19"/>
    <s v="1993"/>
    <n v="26"/>
    <x v="1"/>
  </r>
  <r>
    <x v="13"/>
    <s v="36.06"/>
    <x v="24"/>
    <s v="Barcelona"/>
    <d v="2019-02-10T00:00:00"/>
    <s v="Mitja Marató de Barcelona"/>
    <s v="Klubbrekord K"/>
    <d v="2019-02-11T00:00:00"/>
    <s v="93"/>
    <x v="2"/>
    <n v="19"/>
    <s v="1993"/>
    <n v="26"/>
    <x v="1"/>
  </r>
  <r>
    <x v="13"/>
    <s v="36.11"/>
    <x v="26"/>
    <s v="Hässelby"/>
    <d v="2023-10-01T00:00:00"/>
    <s v="Hässelbyloppet"/>
    <m/>
    <d v="2023-10-05T00:00:00"/>
    <s v="94"/>
    <x v="5"/>
    <n v="19"/>
    <s v="1994"/>
    <n v="29"/>
    <x v="1"/>
  </r>
  <r>
    <x v="13"/>
    <s v="36.13"/>
    <x v="26"/>
    <s v="Stockholm"/>
    <d v="2023-09-02T00:00:00"/>
    <s v="Tjejmilen"/>
    <m/>
    <d v="2023-09-04T00:00:00"/>
    <s v="94"/>
    <x v="5"/>
    <n v="19"/>
    <s v="1994"/>
    <n v="29"/>
    <x v="1"/>
  </r>
  <r>
    <x v="13"/>
    <s v="36.39"/>
    <x v="24"/>
    <s v="Stockholm"/>
    <d v="2019-03-30T00:00:00"/>
    <s v="Premiärmilen"/>
    <m/>
    <d v="2019-03-31T00:00:00"/>
    <s v="93"/>
    <x v="2"/>
    <n v="19"/>
    <s v="1993"/>
    <n v="26"/>
    <x v="1"/>
  </r>
  <r>
    <x v="13"/>
    <s v="36.39"/>
    <x v="26"/>
    <s v="Norra Djurgården"/>
    <d v="2023-03-25T00:00:00"/>
    <s v="Premiärmilen"/>
    <m/>
    <d v="2023-03-25T00:00:00"/>
    <s v="94"/>
    <x v="5"/>
    <n v="19"/>
    <s v="1994"/>
    <n v="29"/>
    <x v="1"/>
  </r>
  <r>
    <x v="13"/>
    <s v="36.50"/>
    <x v="24"/>
    <s v="Hässelby"/>
    <d v="2018-10-14T00:00:00"/>
    <s v="Hässelbyloppet"/>
    <s v="Klubbrekord K"/>
    <d v="2018-10-15T00:00:00"/>
    <s v="93"/>
    <x v="1"/>
    <n v="19"/>
    <s v="1993"/>
    <n v="25"/>
    <x v="1"/>
  </r>
  <r>
    <x v="13"/>
    <s v="36.50"/>
    <x v="25"/>
    <s v="Bålsta"/>
    <d v="2023-04-29T00:00:00"/>
    <s v="Bålsta stadslopp"/>
    <m/>
    <d v="2023-05-01T00:00:00"/>
    <s v="93"/>
    <x v="5"/>
    <n v="19"/>
    <s v="1993"/>
    <n v="30"/>
    <x v="1"/>
  </r>
  <r>
    <x v="13"/>
    <s v="37.43"/>
    <x v="26"/>
    <s v="Hässelby"/>
    <d v="2022-10-08T00:00:00"/>
    <s v="Hässelbyloppet"/>
    <m/>
    <d v="2022-10-12T00:00:00"/>
    <s v="94"/>
    <x v="6"/>
    <n v="19"/>
    <s v="1994"/>
    <n v="28"/>
    <x v="1"/>
  </r>
  <r>
    <x v="13"/>
    <s v="37.49"/>
    <x v="24"/>
    <s v="New York"/>
    <d v="2019-03-23T00:00:00"/>
    <s v="NYCRUNS Ladies First 5K &amp; 10K"/>
    <m/>
    <d v="2019-03-28T00:00:00"/>
    <s v="93"/>
    <x v="2"/>
    <n v="19"/>
    <s v="1993"/>
    <n v="26"/>
    <x v="1"/>
  </r>
  <r>
    <x v="13"/>
    <s v="38.22"/>
    <x v="24"/>
    <s v="Stockholm"/>
    <d v="2018-09-01T00:00:00"/>
    <s v="Tjejmilen 10 km"/>
    <s v="Klubbrekord K"/>
    <d v="2018-09-01T00:00:00"/>
    <s v="93"/>
    <x v="1"/>
    <n v="19"/>
    <s v="1993"/>
    <n v="25"/>
    <x v="1"/>
  </r>
  <r>
    <x v="13"/>
    <s v="38.34"/>
    <x v="8"/>
    <s v="Österåker"/>
    <d v="2019-06-08T00:00:00"/>
    <s v="Österåkermilen"/>
    <m/>
    <d v="2019-06-17T00:00:00"/>
    <s v="89"/>
    <x v="2"/>
    <n v="19"/>
    <s v="1989"/>
    <n v="30"/>
    <x v="1"/>
  </r>
  <r>
    <x v="13"/>
    <s v="38.36"/>
    <x v="25"/>
    <s v="Hässelby"/>
    <d v="2022-10-08T00:00:00"/>
    <s v="Hässelbyloppet"/>
    <m/>
    <d v="2022-10-12T00:00:00"/>
    <s v="93"/>
    <x v="6"/>
    <n v="19"/>
    <s v="1993"/>
    <n v="29"/>
    <x v="1"/>
  </r>
  <r>
    <x v="13"/>
    <s v="38.40"/>
    <x v="8"/>
    <s v="Enhörna"/>
    <d v="2019-04-22T00:00:00"/>
    <s v="Påsksmällen"/>
    <m/>
    <d v="2019-04-23T00:00:00"/>
    <s v="89"/>
    <x v="2"/>
    <n v="19"/>
    <s v="1989"/>
    <n v="30"/>
    <x v="1"/>
  </r>
  <r>
    <x v="13"/>
    <s v="38.41"/>
    <x v="24"/>
    <s v="Stockholm"/>
    <d v="2019-08-17T00:00:00"/>
    <s v="Midnattsloppet"/>
    <m/>
    <d v="2019-08-19T00:00:00"/>
    <s v="93"/>
    <x v="2"/>
    <n v="19"/>
    <s v="1993"/>
    <n v="26"/>
    <x v="1"/>
  </r>
  <r>
    <x v="13"/>
    <s v="38.49"/>
    <x v="24"/>
    <s v="Stockholm"/>
    <d v="2018-08-18T00:00:00"/>
    <s v="Midnattsloppet"/>
    <s v="Klubbrekord K"/>
    <d v="2018-08-20T00:00:00"/>
    <s v="93"/>
    <x v="1"/>
    <n v="19"/>
    <s v="1993"/>
    <n v="25"/>
    <x v="1"/>
  </r>
  <r>
    <x v="13"/>
    <s v="38.52"/>
    <x v="37"/>
    <s v="Vallentuna"/>
    <d v="2019-12-31T00:00:00"/>
    <s v="Nyårsloppet"/>
    <m/>
    <d v="2020-01-02T00:00:00"/>
    <s v="93"/>
    <x v="2"/>
    <n v="19"/>
    <s v="1993"/>
    <n v="26"/>
    <x v="1"/>
  </r>
  <r>
    <x v="13"/>
    <s v="39.07"/>
    <x v="8"/>
    <s v="Västerås"/>
    <d v="2017-06-20T00:00:00"/>
    <m/>
    <s v="klubbrekord"/>
    <m/>
    <s v="89"/>
    <x v="0"/>
    <n v="19"/>
    <s v="1989"/>
    <n v="28"/>
    <x v="1"/>
  </r>
  <r>
    <x v="13"/>
    <s v="39.21"/>
    <x v="38"/>
    <s v="Rånäs"/>
    <d v="2017-04-09T00:00:00"/>
    <m/>
    <s v="klubbrekord"/>
    <m/>
    <s v="88"/>
    <x v="0"/>
    <n v="19"/>
    <s v="1988"/>
    <n v="29"/>
    <x v="1"/>
  </r>
  <r>
    <x v="13"/>
    <s v="39.26"/>
    <x v="8"/>
    <s v="Hässelby"/>
    <d v="2017-10-08T00:00:00"/>
    <m/>
    <m/>
    <d v="2017-10-09T00:00:00"/>
    <s v="89"/>
    <x v="0"/>
    <n v="19"/>
    <s v="1989"/>
    <n v="28"/>
    <x v="1"/>
  </r>
  <r>
    <x v="13"/>
    <s v="39.28"/>
    <x v="39"/>
    <s v="Rånäs"/>
    <d v="2018-04-08T00:00:00"/>
    <s v="Slottsmilen"/>
    <s v="Klubbrekord K40"/>
    <d v="2018-04-09T00:00:00"/>
    <s v="77"/>
    <x v="1"/>
    <n v="19"/>
    <s v="1977"/>
    <n v="41"/>
    <x v="4"/>
  </r>
  <r>
    <x v="13"/>
    <s v="39.45"/>
    <x v="22"/>
    <s v="Stora Skuggan"/>
    <d v="2017-11-04T00:00:00"/>
    <m/>
    <s v="klubbrekord K40"/>
    <d v="2017-11-05T00:00:00"/>
    <s v="74"/>
    <x v="0"/>
    <n v="19"/>
    <s v="1974"/>
    <n v="43"/>
    <x v="4"/>
  </r>
  <r>
    <x v="13"/>
    <s v="39.54"/>
    <x v="8"/>
    <s v="Rånäs"/>
    <d v="2018-04-08T00:00:00"/>
    <s v="Slottsmilen"/>
    <m/>
    <d v="2018-04-09T00:00:00"/>
    <s v="89"/>
    <x v="1"/>
    <n v="19"/>
    <s v="1989"/>
    <n v="29"/>
    <x v="1"/>
  </r>
  <r>
    <x v="13"/>
    <s v="39.54"/>
    <x v="8"/>
    <s v="Västerås"/>
    <d v="2018-08-29T00:00:00"/>
    <s v="Blodomloppet"/>
    <m/>
    <d v="2018-08-30T00:00:00"/>
    <s v="89"/>
    <x v="1"/>
    <n v="19"/>
    <s v="1989"/>
    <n v="29"/>
    <x v="1"/>
  </r>
  <r>
    <x v="13"/>
    <s v="39.55"/>
    <x v="40"/>
    <s v="Malmö"/>
    <d v="2019-09-07T00:00:00"/>
    <s v="Midnattsloppet"/>
    <m/>
    <d v="2019-09-09T00:00:00"/>
    <s v="88"/>
    <x v="2"/>
    <n v="19"/>
    <s v="1988"/>
    <n v="31"/>
    <x v="1"/>
  </r>
  <r>
    <x v="13"/>
    <s v="39.56"/>
    <x v="40"/>
    <s v="Malmö"/>
    <d v="2019-06-15T00:00:00"/>
    <s v="Malmöloppet"/>
    <s v="Nettotid (Bruttotid 40.02)"/>
    <d v="2019-06-17T00:00:00"/>
    <s v="88"/>
    <x v="2"/>
    <n v="19"/>
    <s v="1988"/>
    <n v="31"/>
    <x v="1"/>
  </r>
  <r>
    <x v="13"/>
    <s v="39.57"/>
    <x v="24"/>
    <s v="Stockholm"/>
    <d v="2018-06-14T00:00:00"/>
    <s v="STHLM10 med SM-Milen"/>
    <m/>
    <d v="2018-06-15T00:00:00"/>
    <s v="93"/>
    <x v="1"/>
    <n v="19"/>
    <s v="1993"/>
    <n v="25"/>
    <x v="1"/>
  </r>
  <r>
    <x v="13"/>
    <s v="40.07"/>
    <x v="22"/>
    <s v="Torshälla"/>
    <d v="2017-08-12T00:00:00"/>
    <m/>
    <s v="klubbrekord K40"/>
    <d v="2017-08-13T00:00:00"/>
    <s v="74"/>
    <x v="0"/>
    <n v="19"/>
    <s v="1974"/>
    <n v="43"/>
    <x v="4"/>
  </r>
  <r>
    <x v="13"/>
    <s v="40.11"/>
    <x v="22"/>
    <s v="Hässelby"/>
    <d v="2017-10-08T00:00:00"/>
    <m/>
    <m/>
    <d v="2017-10-09T00:00:00"/>
    <s v="74"/>
    <x v="0"/>
    <n v="19"/>
    <s v="1974"/>
    <n v="43"/>
    <x v="4"/>
  </r>
  <r>
    <x v="13"/>
    <s v="40.16"/>
    <x v="37"/>
    <s v="Hässelby"/>
    <d v="2018-10-15T00:00:00"/>
    <s v="Hässelbyloppet"/>
    <m/>
    <d v="2018-10-15T00:00:00"/>
    <s v="93"/>
    <x v="1"/>
    <n v="19"/>
    <s v="1993"/>
    <n v="25"/>
    <x v="1"/>
  </r>
  <r>
    <x v="13"/>
    <s v="40.19"/>
    <x v="40"/>
    <s v="Stockholm"/>
    <d v="2019-10-13T00:00:00"/>
    <s v="Hässelvyloppet"/>
    <m/>
    <d v="2019-10-14T00:00:00"/>
    <s v="88"/>
    <x v="2"/>
    <n v="19"/>
    <s v="1988"/>
    <n v="31"/>
    <x v="1"/>
  </r>
  <r>
    <x v="13"/>
    <s v="40.21"/>
    <x v="37"/>
    <s v="Barcelona"/>
    <d v="2019-02-10T00:00:00"/>
    <s v="Mitja Marató de Barcelona"/>
    <m/>
    <d v="2019-02-11T00:00:00"/>
    <s v="93"/>
    <x v="2"/>
    <n v="19"/>
    <s v="1993"/>
    <n v="26"/>
    <x v="1"/>
  </r>
  <r>
    <x v="13"/>
    <s v="40.33"/>
    <x v="8"/>
    <s v="Enebyberg"/>
    <d v="2018-03-27T00:00:00"/>
    <s v="Varvetmilen Danderyd"/>
    <m/>
    <d v="2018-03-31T00:00:00"/>
    <s v="89"/>
    <x v="1"/>
    <n v="19"/>
    <s v="1989"/>
    <n v="29"/>
    <x v="1"/>
  </r>
  <r>
    <x v="13"/>
    <s v="40.35"/>
    <x v="39"/>
    <s v="Åkersberga"/>
    <d v="2017-06-10T00:00:00"/>
    <m/>
    <m/>
    <m/>
    <s v="77"/>
    <x v="0"/>
    <n v="19"/>
    <s v="1977"/>
    <n v="40"/>
    <x v="4"/>
  </r>
  <r>
    <x v="13"/>
    <s v="40.39"/>
    <x v="8"/>
    <s v="Stockholm"/>
    <d v="2018-11-03T00:00:00"/>
    <s v="Höstrusket"/>
    <m/>
    <d v="2018-11-04T00:00:00"/>
    <s v="89"/>
    <x v="1"/>
    <n v="19"/>
    <s v="1989"/>
    <n v="29"/>
    <x v="1"/>
  </r>
  <r>
    <x v="13"/>
    <s v="40.40"/>
    <x v="8"/>
    <s v="Stockholm"/>
    <d v="2017-06-15T00:00:00"/>
    <m/>
    <s v="31:a SM"/>
    <m/>
    <s v="89"/>
    <x v="0"/>
    <n v="19"/>
    <s v="1989"/>
    <n v="28"/>
    <x v="1"/>
  </r>
  <r>
    <x v="13"/>
    <s v="40.42"/>
    <x v="8"/>
    <s v="Torshälla"/>
    <d v="2017-08-12T00:00:00"/>
    <m/>
    <m/>
    <m/>
    <s v="89"/>
    <x v="0"/>
    <n v="19"/>
    <s v="1989"/>
    <n v="28"/>
    <x v="1"/>
  </r>
  <r>
    <x v="13"/>
    <s v="40.53"/>
    <x v="8"/>
    <s v="Valentuna"/>
    <d v="2018-12-31T00:00:00"/>
    <s v="Nyårsloppet"/>
    <m/>
    <d v="2018-12-31T00:00:00"/>
    <s v="89"/>
    <x v="1"/>
    <n v="19"/>
    <s v="1989"/>
    <n v="29"/>
    <x v="1"/>
  </r>
  <r>
    <x v="13"/>
    <s v="40.59"/>
    <x v="8"/>
    <s v="Stora Skuggan"/>
    <d v="2017-11-04T00:00:00"/>
    <m/>
    <m/>
    <d v="2017-11-05T00:00:00"/>
    <s v="89"/>
    <x v="0"/>
    <n v="19"/>
    <s v="1989"/>
    <n v="28"/>
    <x v="1"/>
  </r>
  <r>
    <x v="13"/>
    <s v="41.03"/>
    <x v="40"/>
    <s v="Stockholm"/>
    <d v="2019-06-08T00:00:00"/>
    <s v="Söder Runt"/>
    <m/>
    <d v="2019-06-13T00:00:00"/>
    <s v="88"/>
    <x v="2"/>
    <n v="19"/>
    <s v="1988"/>
    <n v="31"/>
    <x v="1"/>
  </r>
  <r>
    <x v="13"/>
    <s v="41.10"/>
    <x v="34"/>
    <s v="Rånäs"/>
    <d v="2018-04-08T00:00:00"/>
    <s v="Slottsmilen"/>
    <m/>
    <d v="2018-04-09T00:00:00"/>
    <s v="78"/>
    <x v="1"/>
    <n v="19"/>
    <s v="1978"/>
    <n v="40"/>
    <x v="4"/>
  </r>
  <r>
    <x v="13"/>
    <s v="41.11"/>
    <x v="34"/>
    <s v="Uppsala"/>
    <d v="2018-05-17T00:00:00"/>
    <s v="Blodomloppet"/>
    <m/>
    <d v="2018-05-20T00:00:00"/>
    <s v="78"/>
    <x v="1"/>
    <n v="19"/>
    <s v="1978"/>
    <n v="40"/>
    <x v="4"/>
  </r>
  <r>
    <x v="13"/>
    <s v="41.15"/>
    <x v="40"/>
    <s v="Stockholm"/>
    <d v="2019-11-02T00:00:00"/>
    <s v="Höstrusket"/>
    <m/>
    <d v="2019-11-03T00:00:00"/>
    <s v="88"/>
    <x v="2"/>
    <n v="19"/>
    <s v="1988"/>
    <n v="31"/>
    <x v="1"/>
  </r>
  <r>
    <x v="13"/>
    <s v="41.28"/>
    <x v="34"/>
    <s v="Stockholm"/>
    <d v="2019-03-30T00:00:00"/>
    <s v="Premiärmilen"/>
    <m/>
    <d v="2019-03-31T00:00:00"/>
    <s v="78"/>
    <x v="2"/>
    <n v="19"/>
    <s v="1978"/>
    <n v="41"/>
    <x v="4"/>
  </r>
  <r>
    <x v="13"/>
    <s v="41.31"/>
    <x v="8"/>
    <s v="Danderyd"/>
    <d v="2018-05-01T00:00:00"/>
    <s v="Danderydsloppet"/>
    <m/>
    <d v="2018-05-04T00:00:00"/>
    <s v="89"/>
    <x v="1"/>
    <n v="19"/>
    <s v="1989"/>
    <n v="29"/>
    <x v="1"/>
  </r>
  <r>
    <x v="13"/>
    <s v="41.33"/>
    <x v="8"/>
    <s v="Uppsala"/>
    <d v="2017-09-16T00:00:00"/>
    <m/>
    <m/>
    <d v="2017-09-17T00:00:00"/>
    <s v="89"/>
    <x v="0"/>
    <n v="19"/>
    <s v="1989"/>
    <n v="28"/>
    <x v="1"/>
  </r>
  <r>
    <x v="13"/>
    <s v="41.44"/>
    <x v="11"/>
    <s v="Rånäs"/>
    <d v="2018-04-08T00:00:00"/>
    <s v="Slottsmilen"/>
    <m/>
    <d v="2018-04-09T00:00:00"/>
    <s v="88"/>
    <x v="1"/>
    <n v="19"/>
    <s v="1988"/>
    <n v="30"/>
    <x v="1"/>
  </r>
  <r>
    <x v="13"/>
    <s v="41.48"/>
    <x v="19"/>
    <s v="Rånäs"/>
    <d v="2017-04-09T00:00:00"/>
    <m/>
    <s v="klubbrekord K35"/>
    <m/>
    <s v="81"/>
    <x v="0"/>
    <n v="19"/>
    <s v="1981"/>
    <n v="36"/>
    <x v="7"/>
  </r>
  <r>
    <x v="13"/>
    <s v="41.50"/>
    <x v="12"/>
    <s v="Rånäs"/>
    <d v="2018-04-08T00:00:00"/>
    <s v="Slottsmilen"/>
    <m/>
    <d v="2018-04-09T00:00:00"/>
    <s v="79"/>
    <x v="1"/>
    <n v="19"/>
    <s v="1979"/>
    <n v="39"/>
    <x v="7"/>
  </r>
  <r>
    <x v="13"/>
    <s v="41.57"/>
    <x v="21"/>
    <s v="Stockholm"/>
    <d v="2017-06-15T00:00:00"/>
    <m/>
    <m/>
    <m/>
    <s v="81"/>
    <x v="0"/>
    <n v="19"/>
    <s v="1981"/>
    <n v="36"/>
    <x v="7"/>
  </r>
  <r>
    <x v="13"/>
    <s v="41.59"/>
    <x v="36"/>
    <s v="Stockholm"/>
    <d v="2019-06-13T00:00:00"/>
    <s v="STHLM 10 Med SM-milen"/>
    <s v="Klubbrekord K50"/>
    <d v="2019-06-14T00:00:00"/>
    <s v="65"/>
    <x v="2"/>
    <n v="19"/>
    <s v="1965"/>
    <n v="54"/>
    <x v="10"/>
  </r>
  <r>
    <x v="13"/>
    <s v="42.01"/>
    <x v="22"/>
    <s v="Stockholm"/>
    <d v="2018-06-14T00:00:00"/>
    <s v="STHLM10 med SM-Milen"/>
    <m/>
    <d v="2018-06-15T00:00:00"/>
    <s v="74"/>
    <x v="1"/>
    <n v="19"/>
    <s v="1974"/>
    <n v="44"/>
    <x v="4"/>
  </r>
  <r>
    <x v="13"/>
    <s v="42.06"/>
    <x v="21"/>
    <s v="Stockholm"/>
    <d v="2019-08-31T00:00:00"/>
    <s v="Tjejmilen"/>
    <m/>
    <d v="2019-09-02T00:00:00"/>
    <s v="81"/>
    <x v="2"/>
    <n v="19"/>
    <s v="1981"/>
    <n v="38"/>
    <x v="7"/>
  </r>
  <r>
    <x v="13"/>
    <s v="42.12"/>
    <x v="21"/>
    <s v="Stockholm"/>
    <d v="2018-08-18T00:00:00"/>
    <s v="Midnattsloppet"/>
    <m/>
    <d v="2018-08-20T00:00:00"/>
    <s v="81"/>
    <x v="1"/>
    <n v="19"/>
    <s v="1981"/>
    <n v="37"/>
    <x v="7"/>
  </r>
  <r>
    <x v="13"/>
    <s v="42.12"/>
    <x v="21"/>
    <s v="Stockholm"/>
    <d v="2018-09-01T00:00:00"/>
    <s v="Tjejmilen 10 km"/>
    <m/>
    <d v="2018-09-01T00:00:00"/>
    <s v="81"/>
    <x v="1"/>
    <n v="19"/>
    <s v="1981"/>
    <n v="37"/>
    <x v="7"/>
  </r>
  <r>
    <x v="13"/>
    <s v="42.15"/>
    <x v="36"/>
    <s v="Stockholm"/>
    <d v="2019-08-17T00:00:00"/>
    <s v="Midnattsloppet"/>
    <m/>
    <d v="2019-08-19T00:00:00"/>
    <s v="65"/>
    <x v="2"/>
    <n v="19"/>
    <s v="1965"/>
    <n v="54"/>
    <x v="10"/>
  </r>
  <r>
    <x v="13"/>
    <s v="42.19"/>
    <x v="35"/>
    <s v="Gärdet"/>
    <d v="2022-09-03T00:00:00"/>
    <s v="Tjejmilen"/>
    <s v="Klubbrekord K45"/>
    <d v="2022-09-04T00:00:00"/>
    <s v="75"/>
    <x v="6"/>
    <n v="19"/>
    <s v="1975"/>
    <n v="47"/>
    <x v="5"/>
  </r>
  <r>
    <x v="13"/>
    <s v="42.19"/>
    <x v="8"/>
    <s v="Stockholm"/>
    <d v="2018-06-09T00:00:00"/>
    <s v="Södern Runt"/>
    <m/>
    <d v="2018-06-11T00:00:00"/>
    <s v="89"/>
    <x v="1"/>
    <n v="19"/>
    <s v="1989"/>
    <n v="29"/>
    <x v="1"/>
  </r>
  <r>
    <x v="13"/>
    <s v="42.31"/>
    <x v="36"/>
    <s v="Rånäs"/>
    <d v="2019-04-07T00:00:00"/>
    <s v="Slottsmilen"/>
    <s v="Klubbrekord K50"/>
    <d v="2019-04-11T00:00:00"/>
    <s v="65"/>
    <x v="2"/>
    <n v="19"/>
    <s v="1965"/>
    <n v="54"/>
    <x v="10"/>
  </r>
  <r>
    <x v="13"/>
    <s v="42.34"/>
    <x v="24"/>
    <s v="Hässelby"/>
    <d v="2021-10-03T00:00:00"/>
    <s v="Hässelbyloppet"/>
    <m/>
    <d v="2021-10-03T00:00:00"/>
    <s v="93"/>
    <x v="3"/>
    <n v="19"/>
    <s v="1993"/>
    <n v="28"/>
    <x v="1"/>
  </r>
  <r>
    <x v="13"/>
    <s v="42.41"/>
    <x v="40"/>
    <s v="Barcelona"/>
    <d v="2020-02-15T00:00:00"/>
    <s v="EDreams Mitja Marató de Barcelona"/>
    <s v="Pasertid Halvmarathon Nettotid (Bruttotid 42.00)"/>
    <d v="2020-02-17T00:00:00"/>
    <s v="88"/>
    <x v="4"/>
    <n v="19"/>
    <s v="1988"/>
    <n v="32"/>
    <x v="1"/>
  </r>
  <r>
    <x v="13"/>
    <s v="42.44"/>
    <x v="36"/>
    <s v="Barcelona"/>
    <d v="2020-02-15T00:00:00"/>
    <s v="eDreams Mitja Marató de Barcelona"/>
    <s v="Pasertid Halvmarathon Nettotid (Bruttotid 42.02)"/>
    <d v="2020-02-17T00:00:00"/>
    <s v="65"/>
    <x v="4"/>
    <n v="19"/>
    <s v="1965"/>
    <n v="55"/>
    <x v="9"/>
  </r>
  <r>
    <x v="13"/>
    <s v="42.45"/>
    <x v="25"/>
    <s v="Enhörna"/>
    <d v="2022-04-18T00:00:00"/>
    <s v="Påsksmällen"/>
    <m/>
    <d v="2022-05-24T00:00:00"/>
    <s v="93"/>
    <x v="6"/>
    <n v="19"/>
    <s v="1993"/>
    <n v="29"/>
    <x v="1"/>
  </r>
  <r>
    <x v="13"/>
    <s v="42.53"/>
    <x v="34"/>
    <s v="Hässelby"/>
    <d v="2018-10-14T00:00:00"/>
    <s v="Hässelbyloppet"/>
    <m/>
    <d v="2018-10-15T00:00:00"/>
    <s v="78"/>
    <x v="1"/>
    <n v="19"/>
    <s v="1978"/>
    <n v="40"/>
    <x v="4"/>
  </r>
  <r>
    <x v="13"/>
    <s v="42.57"/>
    <x v="12"/>
    <s v="Danderyd"/>
    <d v="2017-05-01T00:00:00"/>
    <m/>
    <m/>
    <d v="2017-10-12T00:00:00"/>
    <s v="79"/>
    <x v="0"/>
    <n v="19"/>
    <s v="1979"/>
    <n v="38"/>
    <x v="7"/>
  </r>
  <r>
    <x v="13"/>
    <s v="43.04"/>
    <x v="35"/>
    <s v="Bålsta"/>
    <d v="2023-04-29T00:00:00"/>
    <s v="Bålsta stadslopp"/>
    <m/>
    <d v="2023-05-01T00:00:00"/>
    <s v="75"/>
    <x v="5"/>
    <n v="19"/>
    <s v="1975"/>
    <n v="48"/>
    <x v="5"/>
  </r>
  <r>
    <x v="13"/>
    <s v="43.07"/>
    <x v="34"/>
    <s v="Uppsala"/>
    <d v="2017-05-18T00:00:00"/>
    <m/>
    <m/>
    <m/>
    <s v="78"/>
    <x v="0"/>
    <n v="19"/>
    <s v="1978"/>
    <n v="39"/>
    <x v="7"/>
  </r>
  <r>
    <x v="13"/>
    <s v="43.52"/>
    <x v="4"/>
    <s v="Hässelby"/>
    <d v="2017-10-08T00:00:00"/>
    <m/>
    <m/>
    <d v="2017-10-09T00:00:00"/>
    <s v="86"/>
    <x v="0"/>
    <n v="19"/>
    <s v="1986"/>
    <n v="31"/>
    <x v="1"/>
  </r>
  <r>
    <x v="13"/>
    <s v="44.07"/>
    <x v="9"/>
    <s v="Hässelby"/>
    <d v="2017-10-08T00:00:00"/>
    <m/>
    <s v="klubbrekord K45"/>
    <d v="2017-10-09T00:00:00"/>
    <s v="71"/>
    <x v="0"/>
    <n v="19"/>
    <s v="1971"/>
    <n v="46"/>
    <x v="5"/>
  </r>
  <r>
    <x v="13"/>
    <s v="44.17"/>
    <x v="14"/>
    <s v="Stockholm"/>
    <d v="2019-10-13T00:00:00"/>
    <s v="Hässelvyloppet"/>
    <m/>
    <d v="2019-10-14T00:00:00"/>
    <s v="79"/>
    <x v="2"/>
    <n v="19"/>
    <s v="1979"/>
    <n v="40"/>
    <x v="4"/>
  </r>
  <r>
    <x v="13"/>
    <s v="44.21"/>
    <x v="4"/>
    <s v="Rånäs"/>
    <d v="2018-04-08T00:00:00"/>
    <s v="Slottsmilen"/>
    <m/>
    <d v="2018-04-09T00:00:00"/>
    <s v="86"/>
    <x v="1"/>
    <n v="19"/>
    <s v="1986"/>
    <n v="32"/>
    <x v="1"/>
  </r>
  <r>
    <x v="13"/>
    <s v="44.47"/>
    <x v="6"/>
    <s v="Hässelby"/>
    <d v="2017-10-08T00:00:00"/>
    <m/>
    <m/>
    <d v="2017-10-09T00:00:00"/>
    <s v="74"/>
    <x v="0"/>
    <n v="19"/>
    <s v="1974"/>
    <n v="43"/>
    <x v="4"/>
  </r>
  <r>
    <x v="13"/>
    <s v="44.48"/>
    <x v="20"/>
    <s v="Hässelby"/>
    <d v="2017-10-08T00:00:00"/>
    <m/>
    <m/>
    <d v="2017-10-09T00:00:00"/>
    <s v="70"/>
    <x v="0"/>
    <n v="19"/>
    <s v="1970"/>
    <n v="47"/>
    <x v="5"/>
  </r>
  <r>
    <x v="13"/>
    <s v="44.53"/>
    <x v="35"/>
    <s v="Uppsala"/>
    <d v="2023-05-30T00:00:00"/>
    <s v="Blodomloppet"/>
    <m/>
    <d v="2023-06-01T00:00:00"/>
    <s v="75"/>
    <x v="5"/>
    <n v="19"/>
    <s v="1975"/>
    <n v="48"/>
    <x v="5"/>
  </r>
  <r>
    <x v="13"/>
    <s v="45.06"/>
    <x v="20"/>
    <s v="Rånäs"/>
    <d v="2018-04-08T00:00:00"/>
    <s v="Slottsmilen"/>
    <m/>
    <d v="2018-04-09T00:00:00"/>
    <s v="70"/>
    <x v="1"/>
    <n v="19"/>
    <s v="1970"/>
    <n v="48"/>
    <x v="5"/>
  </r>
  <r>
    <x v="13"/>
    <s v="45.18"/>
    <x v="15"/>
    <s v="Rånäs"/>
    <d v="2020-10-11T00:00:00"/>
    <s v="Slottsmilen Upplands-DM Landsväg"/>
    <m/>
    <d v="2020-10-15T00:00:00"/>
    <s v="80"/>
    <x v="4"/>
    <n v="19"/>
    <s v="1980"/>
    <n v="40"/>
    <x v="4"/>
  </r>
  <r>
    <x v="13"/>
    <s v="45.21"/>
    <x v="20"/>
    <s v="Kungsholmen"/>
    <d v="2018-05-05T00:00:00"/>
    <s v="kungsholmen runt"/>
    <s v="Paserertid"/>
    <d v="2018-05-07T00:00:00"/>
    <s v="70"/>
    <x v="1"/>
    <n v="19"/>
    <s v="1970"/>
    <n v="48"/>
    <x v="5"/>
  </r>
  <r>
    <x v="13"/>
    <s v="45.48"/>
    <x v="36"/>
    <s v="Stockholm"/>
    <d v="2019-03-30T00:00:00"/>
    <s v="Premiärmilen"/>
    <s v="Klubbrekord K50"/>
    <d v="2019-03-31T00:00:00"/>
    <s v="65"/>
    <x v="2"/>
    <n v="19"/>
    <s v="1965"/>
    <n v="54"/>
    <x v="10"/>
  </r>
  <r>
    <x v="13"/>
    <s v="46.06"/>
    <x v="14"/>
    <s v="Rånäs"/>
    <d v="2019-04-07T00:00:00"/>
    <s v="Premiärmilen"/>
    <m/>
    <d v="2019-04-11T00:00:00"/>
    <s v="79"/>
    <x v="2"/>
    <n v="19"/>
    <s v="1979"/>
    <n v="40"/>
    <x v="4"/>
  </r>
  <r>
    <x v="13"/>
    <s v="46.21"/>
    <x v="35"/>
    <s v="Uppsala"/>
    <d v="2022-04-09T00:00:00"/>
    <s v="Varvetmilen"/>
    <m/>
    <d v="2022-04-11T00:00:00"/>
    <s v="75"/>
    <x v="6"/>
    <n v="19"/>
    <s v="1975"/>
    <n v="47"/>
    <x v="5"/>
  </r>
  <r>
    <x v="13"/>
    <s v="46.24"/>
    <x v="4"/>
    <s v="Rånäs"/>
    <d v="2017-04-09T00:00:00"/>
    <m/>
    <m/>
    <m/>
    <s v="86"/>
    <x v="0"/>
    <n v="19"/>
    <s v="1986"/>
    <n v="31"/>
    <x v="1"/>
  </r>
  <r>
    <x v="13"/>
    <s v="46.24"/>
    <x v="14"/>
    <s v="Rimbo"/>
    <d v="2019-09-14T00:00:00"/>
    <s v="Rimbohusmilen"/>
    <m/>
    <d v="2019-09-15T00:00:00"/>
    <s v="79"/>
    <x v="2"/>
    <n v="19"/>
    <s v="1979"/>
    <n v="40"/>
    <x v="4"/>
  </r>
  <r>
    <x v="13"/>
    <s v="46.39"/>
    <x v="15"/>
    <s v="Stockholm"/>
    <d v="2018-08-18T00:00:00"/>
    <s v="Midnattsloppet"/>
    <m/>
    <d v="2018-08-20T00:00:00"/>
    <s v="80"/>
    <x v="1"/>
    <n v="19"/>
    <s v="1980"/>
    <n v="38"/>
    <x v="7"/>
  </r>
  <r>
    <x v="13"/>
    <s v="46.49"/>
    <x v="20"/>
    <s v="Rimbo"/>
    <d v="2019-09-14T00:00:00"/>
    <s v="Rimbohusmilen"/>
    <m/>
    <d v="2019-09-15T00:00:00"/>
    <s v="70"/>
    <x v="2"/>
    <n v="19"/>
    <s v="1970"/>
    <n v="49"/>
    <x v="5"/>
  </r>
  <r>
    <x v="13"/>
    <s v="46.50"/>
    <x v="15"/>
    <s v="Hässelby"/>
    <d v="2018-10-14T00:00:00"/>
    <s v="Hässelbyloppet"/>
    <m/>
    <d v="2018-10-14T00:00:00"/>
    <s v="80"/>
    <x v="1"/>
    <n v="19"/>
    <s v="1980"/>
    <n v="38"/>
    <x v="7"/>
  </r>
  <r>
    <x v="13"/>
    <s v="47.04"/>
    <x v="29"/>
    <s v="Rånäs"/>
    <d v="2019-04-07T00:00:00"/>
    <s v="Premiärmilen"/>
    <m/>
    <d v="2019-04-11T00:00:00"/>
    <s v="75"/>
    <x v="2"/>
    <n v="19"/>
    <s v="1975"/>
    <n v="44"/>
    <x v="4"/>
  </r>
  <r>
    <x v="13"/>
    <s v="47.11"/>
    <x v="15"/>
    <s v="Rånäs"/>
    <d v="2018-04-08T00:00:00"/>
    <s v="Slottsmilen"/>
    <m/>
    <d v="2018-04-09T00:00:00"/>
    <s v="80"/>
    <x v="1"/>
    <n v="19"/>
    <s v="1980"/>
    <n v="38"/>
    <x v="7"/>
  </r>
  <r>
    <x v="13"/>
    <s v="47.24"/>
    <x v="41"/>
    <s v="Rånäs"/>
    <d v="2020-10-11T00:00:00"/>
    <s v="Slottsmilen Upplands-DM Landsväg"/>
    <m/>
    <d v="2020-10-15T00:00:00"/>
    <s v="76"/>
    <x v="4"/>
    <n v="19"/>
    <s v="1976"/>
    <n v="44"/>
    <x v="4"/>
  </r>
  <r>
    <x v="13"/>
    <s v="47.40"/>
    <x v="29"/>
    <s v="Rimbo"/>
    <d v="2019-09-14T00:00:00"/>
    <s v="Rimbohusmilen"/>
    <m/>
    <d v="2019-09-15T00:00:00"/>
    <s v="75"/>
    <x v="2"/>
    <n v="19"/>
    <s v="1975"/>
    <n v="44"/>
    <x v="4"/>
  </r>
  <r>
    <x v="13"/>
    <s v="47.47"/>
    <x v="20"/>
    <s v="Stockholm"/>
    <d v="2017-06-03T00:00:00"/>
    <m/>
    <s v="klubbrekord K45"/>
    <m/>
    <s v="70"/>
    <x v="0"/>
    <n v="19"/>
    <s v="1970"/>
    <n v="47"/>
    <x v="5"/>
  </r>
  <r>
    <x v="13"/>
    <s v="47.58"/>
    <x v="6"/>
    <s v="Rimbo"/>
    <d v="2019-09-14T00:00:00"/>
    <s v="Rimbohusmilen"/>
    <m/>
    <d v="2019-09-15T00:00:00"/>
    <s v="74"/>
    <x v="2"/>
    <n v="19"/>
    <s v="1974"/>
    <n v="45"/>
    <x v="5"/>
  </r>
  <r>
    <x v="13"/>
    <s v="48.03"/>
    <x v="6"/>
    <s v="Rånäs"/>
    <d v="2019-04-07T00:00:00"/>
    <s v="Premiärmilen"/>
    <m/>
    <d v="2019-04-11T00:00:00"/>
    <s v="74"/>
    <x v="2"/>
    <n v="19"/>
    <s v="1974"/>
    <n v="45"/>
    <x v="5"/>
  </r>
  <r>
    <x v="13"/>
    <s v="48.35"/>
    <x v="35"/>
    <s v="Uppsala"/>
    <d v="2023-12-09T00:00:00"/>
    <s v="Bore Cup Uppsala"/>
    <m/>
    <d v="2023-12-15T00:00:00"/>
    <s v="75"/>
    <x v="5"/>
    <n v="19"/>
    <s v="1975"/>
    <n v="48"/>
    <x v="5"/>
  </r>
  <r>
    <x v="13"/>
    <s v="49.24"/>
    <x v="41"/>
    <s v="Hässelby"/>
    <d v="2023-10-01T00:00:00"/>
    <s v="Hässelbyloppet"/>
    <m/>
    <d v="2023-10-05T00:00:00"/>
    <s v="76"/>
    <x v="5"/>
    <n v="19"/>
    <s v="1976"/>
    <n v="47"/>
    <x v="5"/>
  </r>
  <r>
    <x v="13"/>
    <s v="50.25"/>
    <x v="23"/>
    <s v="Stockholm"/>
    <d v="2023-09-02T00:00:00"/>
    <s v="Tjejmilen"/>
    <m/>
    <d v="2023-09-04T00:00:00"/>
    <s v="96"/>
    <x v="5"/>
    <n v="19"/>
    <s v="1996"/>
    <n v="27"/>
    <x v="1"/>
  </r>
  <r>
    <x v="13"/>
    <s v="51.15"/>
    <x v="32"/>
    <s v="Rånäs"/>
    <d v="2017-04-09T00:00:00"/>
    <m/>
    <m/>
    <m/>
    <s v="69"/>
    <x v="0"/>
    <n v="19"/>
    <s v="1969"/>
    <n v="48"/>
    <x v="5"/>
  </r>
  <r>
    <x v="13"/>
    <s v="53.05"/>
    <x v="23"/>
    <s v="Stockholm"/>
    <d v="2017-06-15T00:00:00"/>
    <m/>
    <m/>
    <m/>
    <s v="96"/>
    <x v="0"/>
    <n v="19"/>
    <s v="1996"/>
    <n v="21"/>
    <x v="2"/>
  </r>
  <r>
    <x v="13"/>
    <s v="53.09"/>
    <x v="32"/>
    <s v="Rånäs"/>
    <d v="2018-04-08T00:00:00"/>
    <s v="Slottsmilen"/>
    <m/>
    <d v="2018-04-09T00:00:00"/>
    <s v="69"/>
    <x v="1"/>
    <n v="19"/>
    <s v="1969"/>
    <n v="49"/>
    <x v="5"/>
  </r>
  <r>
    <x v="13"/>
    <s v="54.42"/>
    <x v="32"/>
    <s v="Stockholm"/>
    <d v="2018-08-18T00:00:00"/>
    <s v="midnattsloppet"/>
    <m/>
    <d v="2018-08-20T00:00:00"/>
    <s v="69"/>
    <x v="1"/>
    <n v="19"/>
    <s v="1969"/>
    <n v="49"/>
    <x v="5"/>
  </r>
  <r>
    <x v="13"/>
    <s v="60.18"/>
    <x v="31"/>
    <s v="Rånäs"/>
    <d v="2019-04-07T00:00:00"/>
    <s v="Premiärmilen"/>
    <m/>
    <d v="2019-04-11T00:00:00"/>
    <s v="66"/>
    <x v="2"/>
    <n v="19"/>
    <s v="1966"/>
    <n v="53"/>
    <x v="10"/>
  </r>
  <r>
    <x v="13"/>
    <s v="66.10"/>
    <x v="31"/>
    <s v="Rimbo"/>
    <d v="2019-09-14T00:00:00"/>
    <s v="Rimbohusmilen"/>
    <m/>
    <d v="2019-09-15T00:00:00"/>
    <s v="66"/>
    <x v="2"/>
    <n v="19"/>
    <s v="1966"/>
    <n v="53"/>
    <x v="10"/>
  </r>
  <r>
    <x v="13"/>
    <s v="68.40"/>
    <x v="31"/>
    <s v="Norra Djurgården"/>
    <d v="2022-03-26T00:00:00"/>
    <s v="Premiärmilen"/>
    <s v="Klubbrekord K55"/>
    <d v="2022-03-26T00:00:00"/>
    <s v="66"/>
    <x v="6"/>
    <n v="19"/>
    <s v="1966"/>
    <n v="56"/>
    <x v="9"/>
  </r>
  <r>
    <x v="14"/>
    <s v="16.49"/>
    <x v="24"/>
    <s v="Jordbro"/>
    <d v="2021-05-09T00:00:00"/>
    <s v="Jordbro Maraton"/>
    <s v="Passertid"/>
    <d v="2021-05-11T00:00:00"/>
    <s v="93"/>
    <x v="3"/>
    <n v="19"/>
    <s v="1993"/>
    <n v="28"/>
    <x v="1"/>
  </r>
  <r>
    <x v="14"/>
    <s v="17.49.1"/>
    <x v="25"/>
    <s v="Rånäs"/>
    <d v="2023-04-02T00:00:00"/>
    <s v="Slottsrundan"/>
    <m/>
    <d v="2023-04-03T00:00:00"/>
    <s v="93"/>
    <x v="5"/>
    <n v="19"/>
    <s v="1993"/>
    <n v="30"/>
    <x v="1"/>
  </r>
  <r>
    <x v="14"/>
    <s v="17.52.6"/>
    <x v="26"/>
    <s v="Rånäs"/>
    <d v="2023-04-02T00:00:00"/>
    <s v="Slottsrundan"/>
    <m/>
    <d v="2023-04-03T00:00:00"/>
    <s v="94"/>
    <x v="5"/>
    <n v="19"/>
    <s v="1994"/>
    <n v="29"/>
    <x v="1"/>
  </r>
  <r>
    <x v="14"/>
    <s v="18:28.00"/>
    <x v="27"/>
    <s v="Östersund"/>
    <d v="2022-08-22T00:00:00"/>
    <s v="Blodomloppet"/>
    <s v="Ej kontrollmätt"/>
    <d v="2022-10-12T00:00:00"/>
    <s v="90"/>
    <x v="6"/>
    <n v="19"/>
    <s v="1990"/>
    <n v="32"/>
    <x v="1"/>
  </r>
  <r>
    <x v="14"/>
    <s v="18.16.43"/>
    <x v="25"/>
    <s v="Norrtälje"/>
    <d v="2023-06-04T00:00:00"/>
    <s v="Norrtälje Stadslopp"/>
    <m/>
    <d v="2023-06-05T00:00:00"/>
    <s v="93"/>
    <x v="5"/>
    <n v="19"/>
    <s v="1993"/>
    <n v="30"/>
    <x v="1"/>
  </r>
  <r>
    <x v="14"/>
    <s v="20.35.96"/>
    <x v="21"/>
    <s v="Norrtälje"/>
    <d v="2023-06-04T00:00:00"/>
    <s v="Norrtälje Stadslopp"/>
    <m/>
    <d v="2023-06-05T00:00:00"/>
    <s v="81"/>
    <x v="5"/>
    <n v="19"/>
    <s v="1981"/>
    <n v="42"/>
    <x v="4"/>
  </r>
  <r>
    <x v="14"/>
    <s v="21.09.7"/>
    <x v="12"/>
    <s v="Rånäs"/>
    <d v="2023-04-02T00:00:00"/>
    <s v="Slottsrundan"/>
    <m/>
    <d v="2023-04-03T00:00:00"/>
    <s v="79"/>
    <x v="5"/>
    <n v="19"/>
    <s v="1979"/>
    <n v="44"/>
    <x v="4"/>
  </r>
  <r>
    <x v="14"/>
    <s v="21.19.43"/>
    <x v="42"/>
    <s v="Norrtälje"/>
    <d v="2023-06-04T00:00:00"/>
    <s v="Norrtälje Stadslopp"/>
    <m/>
    <d v="2023-06-05T00:00:00"/>
    <s v="75"/>
    <x v="5"/>
    <n v="19"/>
    <s v="1975"/>
    <n v="48"/>
    <x v="5"/>
  </r>
  <r>
    <x v="14"/>
    <s v="21.32"/>
    <x v="39"/>
    <s v="Norrtälje"/>
    <d v="2021-08-08T00:00:00"/>
    <s v="Norrtälje Stadslopp"/>
    <s v="Ej kontrollmätt"/>
    <d v="2021-08-08T00:00:00"/>
    <s v="77"/>
    <x v="3"/>
    <n v="19"/>
    <s v="1977"/>
    <n v="44"/>
    <x v="4"/>
  </r>
  <r>
    <x v="14"/>
    <s v="21.55"/>
    <x v="42"/>
    <s v="Norrtälje"/>
    <d v="2021-08-08T00:00:00"/>
    <s v="Norrtälje Stadslopp"/>
    <s v="Ej kontrollmätt"/>
    <d v="2021-08-08T00:00:00"/>
    <s v="75"/>
    <x v="3"/>
    <n v="19"/>
    <s v="1975"/>
    <n v="46"/>
    <x v="5"/>
  </r>
  <r>
    <x v="14"/>
    <s v="22:37.53"/>
    <x v="42"/>
    <s v="Nortälje"/>
    <d v="2022-06-06T00:00:00"/>
    <s v="Norrtälje Stadslopp"/>
    <s v="Ej kontrollmätt"/>
    <d v="2022-06-20T00:00:00"/>
    <s v="75"/>
    <x v="6"/>
    <n v="19"/>
    <s v="1975"/>
    <n v="47"/>
    <x v="5"/>
  </r>
  <r>
    <x v="14"/>
    <s v="22.19"/>
    <x v="43"/>
    <s v="Norrtälje"/>
    <d v="2021-08-08T00:00:00"/>
    <s v="Norrtälje Stadslopp"/>
    <s v="Ej kontrollmätt"/>
    <d v="2021-08-08T00:00:00"/>
    <s v="06"/>
    <x v="3"/>
    <n v="20"/>
    <s v="2006"/>
    <n v="15"/>
    <x v="6"/>
  </r>
  <r>
    <x v="14"/>
    <s v="22.22"/>
    <x v="13"/>
    <s v="Norrtälje"/>
    <d v="2021-08-08T00:00:00"/>
    <s v="Norrtälje Stadslopp"/>
    <s v="Ej kontrollmätt"/>
    <d v="2021-08-08T00:00:00"/>
    <s v="03"/>
    <x v="3"/>
    <n v="20"/>
    <s v="2003"/>
    <n v="18"/>
    <x v="3"/>
  </r>
  <r>
    <x v="14"/>
    <s v="23:15.51"/>
    <x v="28"/>
    <s v="Nortälje"/>
    <d v="2022-06-06T00:00:00"/>
    <s v="Norrtälje Stadslopp"/>
    <s v="Ej kontrollmätt"/>
    <d v="2022-06-20T00:00:00"/>
    <s v="09"/>
    <x v="6"/>
    <n v="20"/>
    <s v="2009"/>
    <n v="13"/>
    <x v="8"/>
  </r>
  <r>
    <x v="14"/>
    <s v="23:21.96"/>
    <x v="44"/>
    <s v="Nortälje"/>
    <d v="2022-06-06T00:00:00"/>
    <s v="Norrtälje Stadslopp"/>
    <s v="Ej kontrollmätt"/>
    <d v="2022-06-20T00:00:00"/>
    <s v="91"/>
    <x v="6"/>
    <n v="19"/>
    <s v="1991"/>
    <n v="31"/>
    <x v="1"/>
  </r>
  <r>
    <x v="14"/>
    <s v="23.14.0"/>
    <x v="41"/>
    <s v="Rånäs"/>
    <d v="2023-04-02T00:00:00"/>
    <s v="Slottsrundan"/>
    <m/>
    <d v="2023-04-03T00:00:00"/>
    <s v="76"/>
    <x v="5"/>
    <n v="19"/>
    <s v="1976"/>
    <n v="47"/>
    <x v="5"/>
  </r>
  <r>
    <x v="14"/>
    <s v="24.37.12"/>
    <x v="41"/>
    <s v="Norrtälje"/>
    <d v="2023-06-04T00:00:00"/>
    <s v="Norrtälje Stadslopp"/>
    <m/>
    <d v="2023-06-05T00:00:00"/>
    <s v="76"/>
    <x v="5"/>
    <n v="19"/>
    <s v="1976"/>
    <n v="47"/>
    <x v="5"/>
  </r>
  <r>
    <x v="14"/>
    <s v="24.56.53"/>
    <x v="23"/>
    <s v="Norrtälje"/>
    <d v="2023-06-04T00:00:00"/>
    <s v="Norrtälje Stadslopp"/>
    <m/>
    <d v="2023-06-05T00:00:00"/>
    <s v="96"/>
    <x v="5"/>
    <n v="19"/>
    <s v="1996"/>
    <n v="27"/>
    <x v="1"/>
  </r>
  <r>
    <x v="14"/>
    <s v="25:11.34"/>
    <x v="45"/>
    <s v="Nortälje"/>
    <d v="2022-06-06T00:00:00"/>
    <s v="Norrtälje Stadslopp"/>
    <s v="Ej kontrollmätt"/>
    <d v="2022-06-20T00:00:00"/>
    <s v="84"/>
    <x v="6"/>
    <n v="19"/>
    <s v="1984"/>
    <n v="38"/>
    <x v="7"/>
  </r>
  <r>
    <x v="14"/>
    <s v="26.48.47"/>
    <x v="32"/>
    <s v="Norrtälje"/>
    <d v="2023-06-05T00:00:00"/>
    <s v="Norrtälje Stadslopp"/>
    <m/>
    <d v="2023-06-05T00:00:00"/>
    <s v="69"/>
    <x v="5"/>
    <n v="19"/>
    <s v="1969"/>
    <n v="54"/>
    <x v="10"/>
  </r>
  <r>
    <x v="14"/>
    <s v="30:07.63"/>
    <x v="46"/>
    <s v="Nortälje"/>
    <d v="2022-06-06T00:00:00"/>
    <s v="Norrtälje Stadslopp"/>
    <s v="Ej kontrollmätt"/>
    <d v="2022-06-20T00:00:00"/>
    <s v="02"/>
    <x v="6"/>
    <n v="20"/>
    <s v="2002"/>
    <n v="20"/>
    <x v="2"/>
  </r>
  <r>
    <x v="14"/>
    <s v="31:50.53"/>
    <x v="31"/>
    <s v="Nortälje"/>
    <d v="2022-06-06T00:00:00"/>
    <s v="Norrtälje Stadslopp"/>
    <s v="Ej kontrollmätt"/>
    <d v="2022-06-20T00:00:00"/>
    <s v="66"/>
    <x v="6"/>
    <n v="19"/>
    <s v="1966"/>
    <n v="56"/>
    <x v="9"/>
  </r>
  <r>
    <x v="14"/>
    <s v="32.20.27"/>
    <x v="31"/>
    <s v="Norrtälje"/>
    <d v="2023-06-04T00:00:00"/>
    <s v="Norrtälje Stadslopp"/>
    <m/>
    <d v="2023-06-05T00:00:00"/>
    <s v="66"/>
    <x v="5"/>
    <n v="19"/>
    <s v="1966"/>
    <n v="57"/>
    <x v="9"/>
  </r>
  <r>
    <x v="14"/>
    <s v="33:21.83"/>
    <x v="47"/>
    <s v="Nortälje"/>
    <d v="2022-06-06T00:00:00"/>
    <s v="Norrtälje Stadslopp"/>
    <s v="Ej kontrollmätt"/>
    <d v="2022-06-20T00:00:00"/>
    <s v="85"/>
    <x v="6"/>
    <n v="19"/>
    <s v="1985"/>
    <n v="37"/>
    <x v="7"/>
  </r>
  <r>
    <x v="14"/>
    <s v="37.48"/>
    <x v="47"/>
    <s v="Norrtälje"/>
    <d v="2021-08-08T00:00:00"/>
    <s v="Norrtälje Stadslopp"/>
    <s v="Ej kontrollmätt"/>
    <d v="2021-08-08T00:00:00"/>
    <s v="85"/>
    <x v="3"/>
    <n v="19"/>
    <s v="1985"/>
    <n v="36"/>
    <x v="7"/>
  </r>
  <r>
    <x v="15"/>
    <s v="01.11.31"/>
    <x v="24"/>
    <s v="Gdynia, POLAND"/>
    <d v="2020-10-17T00:00:00"/>
    <s v="World Athletics Half Marathon Championships"/>
    <s v="Klubbrekord K"/>
    <d v="2020-10-18T00:00:00"/>
    <s v="93"/>
    <x v="4"/>
    <n v="19"/>
    <s v="1993"/>
    <n v="27"/>
    <x v="1"/>
  </r>
  <r>
    <x v="15"/>
    <s v="01.11.44"/>
    <x v="24"/>
    <s v="Barcelona"/>
    <d v="2020-02-15T00:00:00"/>
    <s v="eDreams Mitja Marató de Barcelona"/>
    <s v="Klubbrekord K, Bruttotid (Nettotid 01.11.42)"/>
    <d v="2020-02-17T00:00:00"/>
    <s v="93"/>
    <x v="4"/>
    <n v="19"/>
    <s v="1993"/>
    <n v="27"/>
    <x v="1"/>
  </r>
  <r>
    <x v="15"/>
    <s v="01.13.08"/>
    <x v="24"/>
    <s v="Valencia"/>
    <d v="2020-12-06T00:00:00"/>
    <s v="Valencia Marathon Trinidad Alfonso EDP"/>
    <s v="Passertid marathon"/>
    <d v="2020-12-31T00:00:00"/>
    <s v="93"/>
    <x v="4"/>
    <n v="19"/>
    <s v="1993"/>
    <n v="27"/>
    <x v="1"/>
  </r>
  <r>
    <x v="15"/>
    <s v="01.15.42"/>
    <x v="24"/>
    <s v="Frankfurt"/>
    <d v="2019-10-27T00:00:00"/>
    <s v="Frankfurt Marathon"/>
    <s v="Klubbrekord K andra halvan av Marathon"/>
    <d v="2019-10-28T00:00:00"/>
    <s v="93"/>
    <x v="2"/>
    <n v="19"/>
    <s v="1993"/>
    <n v="26"/>
    <x v="1"/>
  </r>
  <r>
    <x v="15"/>
    <s v="01.15.49"/>
    <x v="24"/>
    <s v="Köpenhamn"/>
    <d v="2019-09-15T00:00:00"/>
    <s v="Copenhagen Half Marathon"/>
    <s v="Klubbrekord K Nettotid=Bruttotid"/>
    <d v="2019-09-16T00:00:00"/>
    <s v="93"/>
    <x v="2"/>
    <n v="19"/>
    <s v="1993"/>
    <n v="26"/>
    <x v="1"/>
  </r>
  <r>
    <x v="15"/>
    <s v="01.16.43"/>
    <x v="24"/>
    <s v="Barcelona"/>
    <d v="2019-02-10T00:00:00"/>
    <s v="Mitja Marató de Barcelona"/>
    <s v="Klubbrekord K Nettotid(Bruttotid t1.16.55)"/>
    <d v="2019-02-11T00:00:00"/>
    <s v="93"/>
    <x v="2"/>
    <n v="19"/>
    <s v="1993"/>
    <n v="26"/>
    <x v="1"/>
  </r>
  <r>
    <x v="15"/>
    <s v="01.17.06"/>
    <x v="24"/>
    <s v="Göteborg"/>
    <d v="2019-05-18T00:00:00"/>
    <s v="Göteborgsvarvet"/>
    <m/>
    <d v="2019-05-19T00:00:00"/>
    <s v="93"/>
    <x v="2"/>
    <n v="19"/>
    <s v="1993"/>
    <n v="26"/>
    <x v="1"/>
  </r>
  <r>
    <x v="15"/>
    <s v="01.18.03"/>
    <x v="24"/>
    <s v="Frankfurt"/>
    <d v="2019-10-27T00:00:00"/>
    <s v="Frankfurt Marathon"/>
    <s v="Passertid på Marathon"/>
    <d v="2019-10-28T00:00:00"/>
    <s v="93"/>
    <x v="2"/>
    <n v="19"/>
    <s v="1993"/>
    <n v="26"/>
    <x v="1"/>
  </r>
  <r>
    <x v="15"/>
    <s v="01.20.11"/>
    <x v="26"/>
    <s v="Anderstorp"/>
    <d v="2023-07-07T00:00:00"/>
    <s v="ARGP 2023 Inkl SM Halvmaraton"/>
    <m/>
    <d v="2023-07-09T00:00:00"/>
    <s v="94"/>
    <x v="5"/>
    <n v="19"/>
    <s v="1994"/>
    <n v="29"/>
    <x v="1"/>
  </r>
  <r>
    <x v="15"/>
    <s v="01.20.49"/>
    <x v="26"/>
    <s v="Stockholm"/>
    <d v="2023-09-09T00:00:00"/>
    <s v="Ramboll Stockholm Halvmarathon"/>
    <m/>
    <d v="2023-09-11T00:00:00"/>
    <s v="94"/>
    <x v="5"/>
    <n v="19"/>
    <s v="1994"/>
    <n v="29"/>
    <x v="1"/>
  </r>
  <r>
    <x v="15"/>
    <s v="01.21.12"/>
    <x v="25"/>
    <s v="Anderstorp"/>
    <d v="2023-07-07T00:00:00"/>
    <s v="ARGP 2023 Inkl SM Halvmaraton"/>
    <m/>
    <d v="2023-07-09T00:00:00"/>
    <s v="93"/>
    <x v="5"/>
    <n v="19"/>
    <s v="1993"/>
    <n v="30"/>
    <x v="1"/>
  </r>
  <r>
    <x v="15"/>
    <s v="01.21.21"/>
    <x v="24"/>
    <s v="Mariehamn"/>
    <d v="2018-10-27T00:00:00"/>
    <s v="Åland Marathon 21,1 km"/>
    <s v="Klubbrekord K"/>
    <d v="2018-10-30T00:00:00"/>
    <s v="93"/>
    <x v="1"/>
    <n v="19"/>
    <s v="1993"/>
    <n v="25"/>
    <x v="1"/>
  </r>
  <r>
    <x v="15"/>
    <s v="01.21.32"/>
    <x v="26"/>
    <s v="Djurgården"/>
    <d v="2023-04-22T00:00:00"/>
    <s v="Adidas Premiärhalvan"/>
    <m/>
    <d v="2023-04-24T00:00:00"/>
    <s v="94"/>
    <x v="5"/>
    <n v="19"/>
    <s v="1994"/>
    <n v="29"/>
    <x v="1"/>
  </r>
  <r>
    <x v="15"/>
    <s v="01.21.48"/>
    <x v="26"/>
    <s v="Uppsala"/>
    <d v="2022-10-29T00:00:00"/>
    <s v="Uppsala Marathon"/>
    <m/>
    <d v="2022-10-30T00:00:00"/>
    <s v="94"/>
    <x v="6"/>
    <n v="19"/>
    <s v="1994"/>
    <n v="28"/>
    <x v="1"/>
  </r>
  <r>
    <x v="15"/>
    <s v="01.21.51"/>
    <x v="24"/>
    <s v="Köpenhamn"/>
    <d v="2018-09-16T00:00:00"/>
    <s v="Copenhamn halv marathon"/>
    <s v="Klubbrekord K Nettotid (Bruttotid 1.22.33"/>
    <d v="2018-09-18T00:00:00"/>
    <s v="93"/>
    <x v="1"/>
    <n v="19"/>
    <s v="1993"/>
    <n v="25"/>
    <x v="1"/>
  </r>
  <r>
    <x v="15"/>
    <s v="01.24.50"/>
    <x v="25"/>
    <s v="Uppsala"/>
    <d v="2022-10-29T00:00:00"/>
    <s v="Uppsala Marathon"/>
    <m/>
    <d v="2022-10-30T00:00:00"/>
    <s v="93"/>
    <x v="6"/>
    <n v="19"/>
    <s v="1993"/>
    <n v="29"/>
    <x v="1"/>
  </r>
  <r>
    <x v="15"/>
    <s v="01.25.32"/>
    <x v="37"/>
    <s v="Köpenhamn"/>
    <d v="2018-09-16T00:00:00"/>
    <s v="Copenhamn halv marathon"/>
    <s v="Nettotid (Bruttotid 1.26.15)"/>
    <d v="2018-09-18T00:00:00"/>
    <s v="93"/>
    <x v="1"/>
    <n v="19"/>
    <s v="1993"/>
    <n v="25"/>
    <x v="1"/>
  </r>
  <r>
    <x v="15"/>
    <s v="01.26.25"/>
    <x v="37"/>
    <s v="Göteborg"/>
    <d v="2019-10-12T00:00:00"/>
    <s v="Göteborg Marathon &amp; halvmarathon"/>
    <m/>
    <d v="2019-10-14T00:00:00"/>
    <s v="93"/>
    <x v="2"/>
    <n v="19"/>
    <s v="1993"/>
    <n v="26"/>
    <x v="1"/>
  </r>
  <r>
    <x v="15"/>
    <s v="01.26.41"/>
    <x v="37"/>
    <s v="Barcelona"/>
    <d v="2019-02-10T00:00:00"/>
    <s v="Mitja Marató de Barcelona"/>
    <s v="Nettotid (Bruttotid 1.27.05)"/>
    <d v="2019-02-11T00:00:00"/>
    <s v="93"/>
    <x v="2"/>
    <n v="19"/>
    <s v="1993"/>
    <n v="26"/>
    <x v="1"/>
  </r>
  <r>
    <x v="15"/>
    <s v="01.28.44"/>
    <x v="8"/>
    <s v="Tällberg"/>
    <d v="2019-08-03T00:00:00"/>
    <s v="Tällberg Halvmarathon"/>
    <m/>
    <d v="2019-08-10T00:00:00"/>
    <s v="89"/>
    <x v="2"/>
    <n v="19"/>
    <s v="1989"/>
    <n v="30"/>
    <x v="1"/>
  </r>
  <r>
    <x v="15"/>
    <s v="01.29.17"/>
    <x v="8"/>
    <s v="Stockholm"/>
    <d v="2017-09-09T00:00:00"/>
    <m/>
    <s v="klubbrekord"/>
    <d v="2017-09-11T00:00:00"/>
    <s v="89"/>
    <x v="0"/>
    <n v="19"/>
    <s v="1989"/>
    <n v="28"/>
    <x v="1"/>
  </r>
  <r>
    <x v="15"/>
    <s v="01.29.25"/>
    <x v="36"/>
    <s v="Barcelona"/>
    <d v="2020-02-15T00:00:00"/>
    <s v="eDreams Mitja Marató de Barcelona"/>
    <s v="Klubbrekord K50, Bruttotid (Nettotid 01.28.43)"/>
    <d v="2020-02-17T00:00:00"/>
    <s v="65"/>
    <x v="4"/>
    <n v="19"/>
    <s v="1965"/>
    <n v="55"/>
    <x v="9"/>
  </r>
  <r>
    <x v="15"/>
    <s v="01.29.30"/>
    <x v="34"/>
    <s v="Stockholm"/>
    <d v="2021-09-11T00:00:00"/>
    <s v="Ramboll Stockholm Halvmarathon "/>
    <s v="Nettotid (1:29:13)"/>
    <d v="2021-09-11T00:00:00"/>
    <s v="78"/>
    <x v="3"/>
    <n v="19"/>
    <s v="1978"/>
    <n v="43"/>
    <x v="4"/>
  </r>
  <r>
    <x v="15"/>
    <s v="01.29.53"/>
    <x v="36"/>
    <s v="Köpenhamn"/>
    <d v="2019-09-15T00:00:00"/>
    <s v="Copenhagen Half Marathon"/>
    <s v="Klubbrekord K50 Nettotit (Bruttotid 1.30.48)"/>
    <d v="2019-09-15T00:00:00"/>
    <s v="65"/>
    <x v="2"/>
    <n v="19"/>
    <s v="1965"/>
    <n v="54"/>
    <x v="10"/>
  </r>
  <r>
    <x v="15"/>
    <s v="01.30.09"/>
    <x v="40"/>
    <s v="Barcelona"/>
    <d v="2020-02-15T00:00:00"/>
    <s v="eDreams Mitja Marató de Barcelona"/>
    <s v="Bruttotid, (Nettotid 01.29.28)"/>
    <d v="2020-02-17T00:00:00"/>
    <s v="88"/>
    <x v="4"/>
    <n v="19"/>
    <s v="1988"/>
    <n v="32"/>
    <x v="1"/>
  </r>
  <r>
    <x v="15"/>
    <s v="01.30.31"/>
    <x v="25"/>
    <s v="Anderstorp"/>
    <d v="2022-07-13T00:00:00"/>
    <s v="SM-VSM Halvmaraton"/>
    <m/>
    <d v="2022-08-08T00:00:00"/>
    <s v="93"/>
    <x v="6"/>
    <n v="19"/>
    <s v="1993"/>
    <n v="29"/>
    <x v="1"/>
  </r>
  <r>
    <x v="15"/>
    <s v="01.31.11"/>
    <x v="39"/>
    <s v="Rom (Italien)"/>
    <d v="2018-03-11T00:00:00"/>
    <s v="Roma Ostia Half Marathon"/>
    <s v="Klubbrekord K40"/>
    <d v="2018-04-01T00:00:00"/>
    <s v="77"/>
    <x v="1"/>
    <n v="19"/>
    <s v="1977"/>
    <n v="41"/>
    <x v="4"/>
  </r>
  <r>
    <x v="15"/>
    <s v="01.31.16"/>
    <x v="40"/>
    <s v="Hamburg"/>
    <d v="2021-09-12T00:00:00"/>
    <s v="Haspa Halvmarathon Hambutrg"/>
    <s v="Nettotid (1:31:09)"/>
    <d v="2021-10-05T00:00:00"/>
    <s v="88"/>
    <x v="3"/>
    <n v="19"/>
    <s v="1988"/>
    <n v="33"/>
    <x v="1"/>
  </r>
  <r>
    <x v="15"/>
    <s v="01.32.02"/>
    <x v="25"/>
    <s v="Uppsala"/>
    <d v="2021-11-06T00:00:00"/>
    <s v="Uppsala Marathon"/>
    <m/>
    <d v="2021-11-08T00:00:00"/>
    <s v="93"/>
    <x v="3"/>
    <n v="19"/>
    <s v="1993"/>
    <n v="28"/>
    <x v="1"/>
  </r>
  <r>
    <x v="15"/>
    <s v="01.32.09"/>
    <x v="37"/>
    <s v="Mariehamn"/>
    <d v="2018-10-27T00:00:00"/>
    <s v="Åland Marathon 21,1 km"/>
    <m/>
    <d v="2018-10-30T00:00:00"/>
    <s v="93"/>
    <x v="1"/>
    <n v="19"/>
    <s v="1993"/>
    <n v="25"/>
    <x v="1"/>
  </r>
  <r>
    <x v="15"/>
    <s v="01.32.18"/>
    <x v="35"/>
    <s v="Uppsala"/>
    <d v="2021-11-06T00:00:00"/>
    <s v="Uppsala Marathon"/>
    <m/>
    <d v="2021-11-08T00:00:00"/>
    <s v="75"/>
    <x v="3"/>
    <n v="19"/>
    <s v="1975"/>
    <n v="46"/>
    <x v="5"/>
  </r>
  <r>
    <x v="15"/>
    <s v="01.32.34"/>
    <x v="21"/>
    <s v="Stockholm"/>
    <d v="2018-09-15T00:00:00"/>
    <s v="Stockholmsloppet"/>
    <s v="Klubbrekord K35"/>
    <d v="2018-09-16T00:00:00"/>
    <s v="81"/>
    <x v="1"/>
    <n v="19"/>
    <s v="1981"/>
    <n v="37"/>
    <x v="7"/>
  </r>
  <r>
    <x v="15"/>
    <s v="01.33.34"/>
    <x v="21"/>
    <s v="Stockholm"/>
    <d v="2022-09-17T00:00:00"/>
    <s v="Stockholm halvmarthon"/>
    <s v="(Nettotid 01.33.01)"/>
    <d v="2022-09-19T00:00:00"/>
    <s v="81"/>
    <x v="6"/>
    <n v="19"/>
    <s v="1981"/>
    <n v="41"/>
    <x v="4"/>
  </r>
  <r>
    <x v="15"/>
    <s v="01.33.35"/>
    <x v="34"/>
    <s v="Uppsala"/>
    <d v="2022-10-29T00:00:00"/>
    <s v="Uppsala Marathon"/>
    <m/>
    <d v="2022-10-30T00:00:00"/>
    <s v="78"/>
    <x v="6"/>
    <n v="19"/>
    <s v="1978"/>
    <n v="44"/>
    <x v="4"/>
  </r>
  <r>
    <x v="15"/>
    <s v="01.33.35"/>
    <x v="25"/>
    <s v="Södra Djurgården"/>
    <d v="2022-04-23T00:00:00"/>
    <s v="Premiärhalvan"/>
    <m/>
    <d v="2022-04-24T00:00:00"/>
    <s v="93"/>
    <x v="6"/>
    <n v="19"/>
    <s v="1993"/>
    <n v="29"/>
    <x v="1"/>
  </r>
  <r>
    <x v="15"/>
    <s v="01.33.35"/>
    <x v="36"/>
    <s v="Göteborg"/>
    <d v="2019-05-18T00:00:00"/>
    <s v="Göteborgsvarvet"/>
    <s v="Klubbrekord K50"/>
    <d v="2019-05-19T00:00:00"/>
    <s v="65"/>
    <x v="2"/>
    <n v="19"/>
    <s v="1965"/>
    <n v="54"/>
    <x v="10"/>
  </r>
  <r>
    <x v="15"/>
    <s v="01.33.40"/>
    <x v="34"/>
    <s v="Djurgården"/>
    <d v="2018-04-21T00:00:00"/>
    <s v="Tjejmilen 21 km"/>
    <m/>
    <d v="2018-05-04T00:00:00"/>
    <s v="78"/>
    <x v="1"/>
    <n v="19"/>
    <s v="1978"/>
    <n v="40"/>
    <x v="4"/>
  </r>
  <r>
    <x v="15"/>
    <s v="01.34.25"/>
    <x v="35"/>
    <s v="Torremolinos"/>
    <d v="2023-02-05T00:00:00"/>
    <s v="Torremolinos halvmarthon"/>
    <s v="(Nettotid 01.34.16)"/>
    <d v="2023-02-09T00:00:00"/>
    <s v="75"/>
    <x v="5"/>
    <n v="19"/>
    <s v="1975"/>
    <n v="48"/>
    <x v="5"/>
  </r>
  <r>
    <x v="15"/>
    <s v="01.34.48"/>
    <x v="35"/>
    <s v="Anderstorp"/>
    <d v="2023-07-07T00:00:00"/>
    <s v="ARGP 2023 Inkl SM Halvmaraton"/>
    <s v="Vann K45 VSM"/>
    <d v="2023-07-09T00:00:00"/>
    <s v="75"/>
    <x v="5"/>
    <n v="19"/>
    <s v="1975"/>
    <n v="48"/>
    <x v="5"/>
  </r>
  <r>
    <x v="15"/>
    <s v="01.35.29"/>
    <x v="35"/>
    <s v="Stockholm"/>
    <d v="2022-09-17T00:00:00"/>
    <s v="Stockholm halvmarthon"/>
    <s v="(Nettotid 01.35.11)"/>
    <d v="2022-09-19T00:00:00"/>
    <s v="75"/>
    <x v="6"/>
    <n v="19"/>
    <s v="1975"/>
    <n v="47"/>
    <x v="5"/>
  </r>
  <r>
    <x v="15"/>
    <s v="01.35.59"/>
    <x v="25"/>
    <s v="Örebro"/>
    <d v="2021-10-09T00:00:00"/>
    <s v="Å-Stadsloppet"/>
    <m/>
    <d v="2021-10-11T00:00:00"/>
    <s v="93"/>
    <x v="3"/>
    <n v="19"/>
    <s v="1993"/>
    <n v="28"/>
    <x v="1"/>
  </r>
  <r>
    <x v="15"/>
    <s v="01.37.55"/>
    <x v="20"/>
    <s v="Kungsholmen"/>
    <d v="2018-05-05T00:00:00"/>
    <s v="Kungsholmen runt"/>
    <s v="Klubbrekord K45"/>
    <d v="2018-05-06T00:00:00"/>
    <s v="70"/>
    <x v="1"/>
    <n v="19"/>
    <s v="1970"/>
    <n v="48"/>
    <x v="5"/>
  </r>
  <r>
    <x v="15"/>
    <s v="01.39.47"/>
    <x v="35"/>
    <s v="Södra Djurgården"/>
    <d v="2022-04-23T00:00:00"/>
    <s v="Premiärhalvan"/>
    <m/>
    <d v="2022-04-24T00:00:00"/>
    <s v="75"/>
    <x v="6"/>
    <n v="19"/>
    <s v="1975"/>
    <n v="47"/>
    <x v="5"/>
  </r>
  <r>
    <x v="15"/>
    <s v="01.40.03"/>
    <x v="40"/>
    <s v="Berlin"/>
    <d v="2021-09-26T00:00:00"/>
    <s v="Generali Berliner Halbmarathon"/>
    <s v="Nettotid (1:37:32)"/>
    <d v="2021-10-05T00:00:00"/>
    <s v="88"/>
    <x v="3"/>
    <n v="19"/>
    <s v="1988"/>
    <n v="33"/>
    <x v="1"/>
  </r>
  <r>
    <x v="15"/>
    <s v="01.42.44"/>
    <x v="20"/>
    <s v="Stockholm"/>
    <d v="2017-06-03T00:00:00"/>
    <m/>
    <s v="klubbrekord K/K45"/>
    <d v="2017-08-26T00:00:00"/>
    <s v="70"/>
    <x v="0"/>
    <n v="19"/>
    <s v="1970"/>
    <n v="47"/>
    <x v="5"/>
  </r>
  <r>
    <x v="15"/>
    <s v="01.49.48"/>
    <x v="15"/>
    <s v="Stockholm"/>
    <d v="2023-09-09T00:00:00"/>
    <s v="Ramboll Stockholm Halvmarathon"/>
    <s v="Bruttotid (Nettotid 1:49.02)"/>
    <d v="2023-09-11T00:00:00"/>
    <s v="80"/>
    <x v="5"/>
    <n v="19"/>
    <s v="1980"/>
    <n v="43"/>
    <x v="4"/>
  </r>
  <r>
    <x v="15"/>
    <s v="02.03.33"/>
    <x v="23"/>
    <s v="Göteborg"/>
    <d v="2023-05-13T00:00:00"/>
    <s v="Göteborgsvarvet"/>
    <m/>
    <d v="2023-05-27T00:00:00"/>
    <s v="96"/>
    <x v="5"/>
    <n v="19"/>
    <s v="1996"/>
    <n v="27"/>
    <x v="1"/>
  </r>
  <r>
    <x v="15"/>
    <s v="02.07.20"/>
    <x v="48"/>
    <s v="Stockholm"/>
    <d v="2017-09-09T00:00:00"/>
    <m/>
    <m/>
    <d v="2017-09-11T00:00:00"/>
    <s v="75"/>
    <x v="0"/>
    <n v="19"/>
    <s v="1975"/>
    <n v="42"/>
    <x v="4"/>
  </r>
  <r>
    <x v="16"/>
    <s v="02.26.42"/>
    <x v="24"/>
    <s v="Valencia"/>
    <d v="2020-12-06T00:00:00"/>
    <s v="Valencia Marathon Trinidad Alfonso EDP"/>
    <s v="Klubbrekord K"/>
    <d v="2020-12-06T00:00:00"/>
    <s v="93"/>
    <x v="4"/>
    <n v="19"/>
    <s v="1993"/>
    <n v="27"/>
    <x v="1"/>
  </r>
  <r>
    <x v="16"/>
    <s v="02.29.56"/>
    <x v="24"/>
    <s v="Stockholm"/>
    <d v="2021-10-09T00:00:00"/>
    <s v="Stockholmarathon"/>
    <m/>
    <d v="2021-10-11T00:00:00"/>
    <s v="93"/>
    <x v="3"/>
    <n v="19"/>
    <s v="1993"/>
    <n v="28"/>
    <x v="1"/>
  </r>
  <r>
    <x v="16"/>
    <s v="02.33.44"/>
    <x v="24"/>
    <s v="Frankfurt"/>
    <d v="2019-10-27T00:00:00"/>
    <s v="Frankfurt Marathon"/>
    <s v="Klubbrekord K Nettotid(Bruttotid 2.33.49)"/>
    <d v="2019-10-27T00:00:00"/>
    <s v="93"/>
    <x v="2"/>
    <n v="19"/>
    <s v="1993"/>
    <n v="26"/>
    <x v="1"/>
  </r>
  <r>
    <x v="16"/>
    <s v="02.33.59"/>
    <x v="24"/>
    <s v="Stockholm"/>
    <d v="2020-09-05T00:00:00"/>
    <s v="SM i Maraton 2020"/>
    <s v="SM Guld, Varvbana Norra Djurgården"/>
    <d v="2020-09-06T00:00:00"/>
    <s v="93"/>
    <x v="4"/>
    <n v="19"/>
    <s v="1993"/>
    <n v="27"/>
    <x v="1"/>
  </r>
  <r>
    <x v="16"/>
    <s v="02.43.05"/>
    <x v="24"/>
    <s v="Stockholm"/>
    <d v="2019-06-01T00:00:00"/>
    <s v="Stockholm Marathon"/>
    <s v="Klubbrekord K"/>
    <d v="2019-06-02T00:00:00"/>
    <s v="93"/>
    <x v="2"/>
    <n v="19"/>
    <s v="1993"/>
    <n v="26"/>
    <x v="1"/>
  </r>
  <r>
    <x v="16"/>
    <s v="02.45.49"/>
    <x v="24"/>
    <s v="Valencia"/>
    <d v="2018-12-02T00:00:00"/>
    <s v="Valencia Marathon"/>
    <s v="Klubbrekord K Nettotid ( Bruttotid 2.46.04)"/>
    <d v="2018-12-03T00:00:00"/>
    <s v="93"/>
    <x v="1"/>
    <n v="19"/>
    <s v="1993"/>
    <n v="25"/>
    <x v="1"/>
  </r>
  <r>
    <x v="16"/>
    <s v="02.53.08"/>
    <x v="26"/>
    <s v="Stockholm"/>
    <d v="2023-06-03T00:00:00"/>
    <s v="Stockholm Marathon"/>
    <s v="(Nettotid 2.53.08)"/>
    <d v="2023-06-05T00:00:00"/>
    <s v="94"/>
    <x v="5"/>
    <n v="19"/>
    <s v="1994"/>
    <n v="29"/>
    <x v="1"/>
  </r>
  <r>
    <x v="16"/>
    <s v="03.13.40"/>
    <x v="35"/>
    <s v="Stockholm"/>
    <d v="2021-10-09T00:00:00"/>
    <s v="Stockholmarathon"/>
    <s v="Nettotid (03:13:24)"/>
    <d v="2021-10-11T00:00:00"/>
    <s v="75"/>
    <x v="3"/>
    <n v="19"/>
    <s v="1975"/>
    <n v="46"/>
    <x v="5"/>
  </r>
  <r>
    <x v="16"/>
    <s v="03.14.51"/>
    <x v="37"/>
    <s v="Valencia"/>
    <d v="2018-12-02T00:00:00"/>
    <s v="Valencia Marathon"/>
    <s v="Nettotid ( Bruttotid 3.19.16)"/>
    <d v="2018-12-03T00:00:00"/>
    <s v="93"/>
    <x v="1"/>
    <n v="19"/>
    <s v="1993"/>
    <n v="25"/>
    <x v="1"/>
  </r>
  <r>
    <x v="16"/>
    <s v="03.16.41"/>
    <x v="35"/>
    <s v="London"/>
    <d v="2022-10-02T00:00:00"/>
    <s v="TCS London Marthon"/>
    <m/>
    <d v="2022-10-10T00:00:00"/>
    <s v="75"/>
    <x v="6"/>
    <n v="19"/>
    <s v="1975"/>
    <n v="47"/>
    <x v="5"/>
  </r>
  <r>
    <x v="16"/>
    <s v="03.17.40"/>
    <x v="34"/>
    <s v="Stockholm"/>
    <d v="2019-06-01T00:00:00"/>
    <s v="Stockholm Marathon"/>
    <s v="Klubbrekord K40 Nettotid (Bruttotid 3.18.53)"/>
    <d v="2019-06-02T00:00:00"/>
    <s v="78"/>
    <x v="2"/>
    <n v="19"/>
    <s v="1978"/>
    <n v="41"/>
    <x v="4"/>
  </r>
  <r>
    <x v="16"/>
    <s v="03.18.40"/>
    <x v="35"/>
    <s v="Tokyo"/>
    <d v="2023-03-05T00:00:00"/>
    <s v="Tokyo Marathon"/>
    <s v="(Nettotid 3.16.07)"/>
    <d v="2023-03-17T00:00:00"/>
    <s v="75"/>
    <x v="5"/>
    <n v="19"/>
    <s v="1975"/>
    <n v="48"/>
    <x v="5"/>
  </r>
  <r>
    <x v="16"/>
    <s v="03.27.54"/>
    <x v="34"/>
    <s v="Stockholm"/>
    <d v="2018-06-02T00:00:00"/>
    <s v="Stockholmmarathon"/>
    <s v="Klubbrekord K/K40 Nettotid (Bruttotid 3.29.11)"/>
    <d v="2018-06-03T00:00:00"/>
    <s v="78"/>
    <x v="1"/>
    <n v="19"/>
    <s v="1978"/>
    <n v="40"/>
    <x v="4"/>
  </r>
  <r>
    <x v="16"/>
    <s v="03.41.33"/>
    <x v="20"/>
    <s v="Stockholm"/>
    <d v="2019-06-01T00:00:00"/>
    <s v="Stockholm Marathon"/>
    <s v="Nettotid (Bruttotid 3.43.43)"/>
    <d v="2019-06-02T00:00:00"/>
    <s v="70"/>
    <x v="2"/>
    <n v="19"/>
    <s v="1970"/>
    <n v="49"/>
    <x v="5"/>
  </r>
  <r>
    <x v="16"/>
    <s v="03.41.58"/>
    <x v="20"/>
    <s v="Stockholm"/>
    <d v="2017-06-03T00:00:00"/>
    <m/>
    <s v="klubbrekord"/>
    <m/>
    <s v="70"/>
    <x v="0"/>
    <n v="19"/>
    <s v="1970"/>
    <n v="47"/>
    <x v="5"/>
  </r>
  <r>
    <x v="16"/>
    <s v="03.43.43"/>
    <x v="20"/>
    <s v="Stockholm"/>
    <d v="2019-11-02T00:00:00"/>
    <s v="Höstrusket"/>
    <m/>
    <d v="2019-11-03T00:00:00"/>
    <s v="70"/>
    <x v="2"/>
    <n v="19"/>
    <s v="1970"/>
    <n v="49"/>
    <x v="5"/>
  </r>
  <r>
    <x v="16"/>
    <s v="03.44.22"/>
    <x v="20"/>
    <s v="Wien"/>
    <d v="2019-04-07T00:00:00"/>
    <s v="Vienna City Marathon"/>
    <s v="Nettotid (Bruttotid 3.46.56)"/>
    <d v="2019-04-13T00:00:00"/>
    <s v="70"/>
    <x v="2"/>
    <n v="19"/>
    <s v="1970"/>
    <n v="49"/>
    <x v="5"/>
  </r>
  <r>
    <x v="16"/>
    <s v="03.47.14"/>
    <x v="20"/>
    <s v="Stockholm"/>
    <d v="2023-06-03T00:00:00"/>
    <s v="Stockholm Marathon"/>
    <s v="(Nettotid 3.44.53) Klubbrekord K50"/>
    <d v="2023-06-05T00:00:00"/>
    <s v="70"/>
    <x v="5"/>
    <n v="19"/>
    <s v="1970"/>
    <n v="53"/>
    <x v="10"/>
  </r>
  <r>
    <x v="16"/>
    <s v="03.52.03"/>
    <x v="20"/>
    <s v="Stockholm"/>
    <d v="2021-10-09T00:00:00"/>
    <s v="Stockholmarathon"/>
    <s v="Nettotid (03:51:30)"/>
    <d v="2021-10-11T00:00:00"/>
    <s v="70"/>
    <x v="3"/>
    <n v="19"/>
    <s v="1970"/>
    <n v="51"/>
    <x v="10"/>
  </r>
  <r>
    <x v="16"/>
    <s v="03.53.35"/>
    <x v="25"/>
    <s v="Stockholm"/>
    <d v="2022-06-04T00:00:00"/>
    <s v="Stockholm Marathon"/>
    <s v="Bruttotid (nettotid 3.52.42)"/>
    <d v="2022-06-05T00:00:00"/>
    <s v="93"/>
    <x v="6"/>
    <n v="19"/>
    <s v="1993"/>
    <n v="29"/>
    <x v="1"/>
  </r>
  <r>
    <x v="16"/>
    <s v="03.57.35"/>
    <x v="20"/>
    <s v="Stockholm"/>
    <d v="2018-06-02T00:00:00"/>
    <s v="Stockholmmarathon"/>
    <s v="Klubbrekord K45 Nettotid (Bruttotid 3.59.00)"/>
    <d v="2018-06-03T00:00:00"/>
    <s v="70"/>
    <x v="1"/>
    <n v="19"/>
    <s v="1970"/>
    <n v="48"/>
    <x v="5"/>
  </r>
  <r>
    <x v="16"/>
    <s v="03.58.05"/>
    <x v="49"/>
    <s v="Stockholm"/>
    <d v="2023-06-03T00:00:00"/>
    <s v="Stockholm Marathon"/>
    <s v="(Nettotid 3.55.13)"/>
    <d v="2023-06-05T00:00:00"/>
    <s v="95"/>
    <x v="5"/>
    <n v="19"/>
    <s v="1995"/>
    <n v="28"/>
    <x v="1"/>
  </r>
  <r>
    <x v="16"/>
    <s v="04.09.10"/>
    <x v="15"/>
    <s v="Stockholm"/>
    <d v="2023-06-03T00:00:00"/>
    <s v="Stockholm Marathon"/>
    <s v="(Nettotid 4.08.51)"/>
    <d v="2023-06-05T00:00:00"/>
    <s v="80"/>
    <x v="5"/>
    <n v="19"/>
    <s v="1980"/>
    <n v="43"/>
    <x v="4"/>
  </r>
  <r>
    <x v="16"/>
    <s v="04.17.14"/>
    <x v="20"/>
    <s v="Stockholm"/>
    <d v="2022-06-04T00:00:00"/>
    <s v="Stockholm Marathon"/>
    <s v="Klubbrekord K50 Bruttotid (nettotid 4.16.04)"/>
    <d v="2022-06-05T00:00:00"/>
    <s v="70"/>
    <x v="6"/>
    <n v="19"/>
    <s v="1970"/>
    <n v="52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1B8F66-DBF1-8046-AB70-AE86DF493DFF}" name="Pivottabell17" cacheId="105" applyNumberFormats="0" applyBorderFormats="0" applyFontFormats="0" applyPatternFormats="0" applyAlignmentFormats="0" applyWidthHeightFormats="1" dataCaption="Värden" updatedVersion="8" minRefreshableVersion="3" useAutoFormatting="1" itemPrintTitles="1" createdVersion="8" indent="0" outline="1" outlineData="1" multipleFieldFilters="0" rowHeaderCaption="Person">
  <location ref="A606:B687" firstHeaderRow="1" firstDataRow="1" firstDataCol="1"/>
  <pivotFields count="14">
    <pivotField showAll="0"/>
    <pivotField showAll="0"/>
    <pivotField axis="axisRow" dataField="1" showAll="0">
      <items count="90">
        <item x="20"/>
        <item x="44"/>
        <item x="46"/>
        <item m="1" x="88"/>
        <item x="60"/>
        <item x="72"/>
        <item x="22"/>
        <item x="8"/>
        <item x="77"/>
        <item x="10"/>
        <item x="29"/>
        <item x="66"/>
        <item x="70"/>
        <item x="38"/>
        <item m="1" x="87"/>
        <item m="1" x="86"/>
        <item x="49"/>
        <item x="11"/>
        <item x="9"/>
        <item x="75"/>
        <item x="1"/>
        <item x="19"/>
        <item x="58"/>
        <item x="47"/>
        <item x="39"/>
        <item x="79"/>
        <item m="1" x="85"/>
        <item x="0"/>
        <item x="31"/>
        <item x="32"/>
        <item m="1" x="80"/>
        <item x="68"/>
        <item x="37"/>
        <item m="1" x="84"/>
        <item x="52"/>
        <item x="50"/>
        <item x="30"/>
        <item x="59"/>
        <item x="71"/>
        <item x="23"/>
        <item x="76"/>
        <item x="42"/>
        <item x="12"/>
        <item x="26"/>
        <item x="3"/>
        <item x="40"/>
        <item x="64"/>
        <item x="63"/>
        <item x="28"/>
        <item m="1" x="83"/>
        <item m="1" x="81"/>
        <item x="17"/>
        <item x="73"/>
        <item x="53"/>
        <item x="2"/>
        <item x="16"/>
        <item x="24"/>
        <item x="36"/>
        <item x="65"/>
        <item x="69"/>
        <item x="74"/>
        <item x="48"/>
        <item m="1" x="82"/>
        <item x="7"/>
        <item x="62"/>
        <item x="33"/>
        <item x="34"/>
        <item x="67"/>
        <item x="56"/>
        <item x="4"/>
        <item x="18"/>
        <item x="61"/>
        <item x="78"/>
        <item x="45"/>
        <item x="51"/>
        <item x="43"/>
        <item x="57"/>
        <item x="14"/>
        <item x="15"/>
        <item x="35"/>
        <item x="41"/>
        <item x="55"/>
        <item x="13"/>
        <item x="21"/>
        <item x="6"/>
        <item x="27"/>
        <item x="5"/>
        <item x="25"/>
        <item x="54"/>
        <item t="default"/>
      </items>
    </pivotField>
    <pivotField showAll="0"/>
    <pivotField numFmtId="14" showAll="0"/>
    <pivotField showAll="0"/>
    <pivotField showAll="0"/>
    <pivotField showAll="0"/>
    <pivotField showAll="0"/>
    <pivotField showAll="0">
      <items count="8">
        <item x="5"/>
        <item x="0"/>
        <item x="6"/>
        <item x="2"/>
        <item x="1"/>
        <item x="3"/>
        <item x="4"/>
        <item t="default"/>
      </items>
    </pivotField>
    <pivotField showAll="0"/>
    <pivotField showAll="0"/>
    <pivotField showAll="0"/>
    <pivotField showAll="0">
      <items count="16">
        <item x="0"/>
        <item x="11"/>
        <item x="1"/>
        <item x="2"/>
        <item x="7"/>
        <item x="3"/>
        <item x="6"/>
        <item x="8"/>
        <item x="4"/>
        <item x="9"/>
        <item x="12"/>
        <item x="5"/>
        <item x="14"/>
        <item x="10"/>
        <item x="13"/>
        <item t="default"/>
      </items>
    </pivotField>
  </pivotFields>
  <rowFields count="1">
    <field x="2"/>
  </rowFields>
  <rowItems count="81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7"/>
    </i>
    <i>
      <x v="28"/>
    </i>
    <i>
      <x v="29"/>
    </i>
    <i>
      <x v="31"/>
    </i>
    <i>
      <x v="32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 t="grand">
      <x/>
    </i>
  </rowItems>
  <colItems count="1">
    <i/>
  </colItems>
  <dataFields count="1">
    <dataField name="Antal starter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B2FCFF-989B-C54D-A331-647419705868}" name="Pivottabell4" cacheId="105" applyNumberFormats="0" applyBorderFormats="0" applyFontFormats="0" applyPatternFormats="0" applyAlignmentFormats="0" applyWidthHeightFormats="1" dataCaption="Värden" updatedVersion="8" minRefreshableVersion="3" useAutoFormatting="1" itemPrintTitles="1" createdVersion="8" indent="0" outline="1" outlineData="1" multipleFieldFilters="0" rowHeaderCaption="Namn Män">
  <location ref="A116:A236" firstHeaderRow="1" firstDataRow="1" firstDataCol="1"/>
  <pivotFields count="14">
    <pivotField showAll="0"/>
    <pivotField showAll="0"/>
    <pivotField axis="axisRow" showAll="0">
      <items count="90">
        <item x="20"/>
        <item x="44"/>
        <item x="46"/>
        <item m="1" x="88"/>
        <item x="60"/>
        <item x="72"/>
        <item x="22"/>
        <item x="8"/>
        <item x="77"/>
        <item x="10"/>
        <item x="29"/>
        <item x="66"/>
        <item x="70"/>
        <item x="38"/>
        <item m="1" x="87"/>
        <item m="1" x="86"/>
        <item x="49"/>
        <item x="11"/>
        <item x="9"/>
        <item x="75"/>
        <item x="1"/>
        <item x="19"/>
        <item x="58"/>
        <item x="47"/>
        <item x="39"/>
        <item x="79"/>
        <item m="1" x="85"/>
        <item x="0"/>
        <item x="31"/>
        <item x="32"/>
        <item m="1" x="80"/>
        <item x="68"/>
        <item x="37"/>
        <item m="1" x="84"/>
        <item x="52"/>
        <item x="50"/>
        <item x="30"/>
        <item x="59"/>
        <item x="71"/>
        <item x="23"/>
        <item x="76"/>
        <item x="42"/>
        <item x="12"/>
        <item x="26"/>
        <item x="3"/>
        <item x="40"/>
        <item x="64"/>
        <item x="63"/>
        <item x="28"/>
        <item m="1" x="83"/>
        <item m="1" x="81"/>
        <item x="73"/>
        <item x="53"/>
        <item x="2"/>
        <item x="16"/>
        <item x="24"/>
        <item x="36"/>
        <item x="65"/>
        <item x="69"/>
        <item x="74"/>
        <item x="48"/>
        <item m="1" x="82"/>
        <item x="7"/>
        <item x="62"/>
        <item x="33"/>
        <item x="34"/>
        <item x="67"/>
        <item x="56"/>
        <item x="4"/>
        <item x="18"/>
        <item x="61"/>
        <item x="45"/>
        <item x="51"/>
        <item x="43"/>
        <item x="57"/>
        <item x="14"/>
        <item x="15"/>
        <item x="35"/>
        <item x="41"/>
        <item x="55"/>
        <item x="13"/>
        <item x="21"/>
        <item x="6"/>
        <item x="27"/>
        <item x="5"/>
        <item x="25"/>
        <item x="54"/>
        <item x="17"/>
        <item x="78"/>
        <item t="default"/>
      </items>
    </pivotField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ascending">
      <items count="16">
        <item x="0"/>
        <item x="11"/>
        <item x="1"/>
        <item x="2"/>
        <item x="7"/>
        <item x="3"/>
        <item x="6"/>
        <item x="8"/>
        <item x="4"/>
        <item x="9"/>
        <item x="12"/>
        <item x="5"/>
        <item x="14"/>
        <item x="10"/>
        <item x="13"/>
        <item t="default"/>
      </items>
    </pivotField>
  </pivotFields>
  <rowFields count="2">
    <field x="13"/>
    <field x="2"/>
  </rowFields>
  <rowItems count="120">
    <i>
      <x/>
    </i>
    <i r="1">
      <x v="27"/>
    </i>
    <i r="1">
      <x v="36"/>
    </i>
    <i r="1">
      <x v="54"/>
    </i>
    <i r="1">
      <x v="69"/>
    </i>
    <i r="1">
      <x v="76"/>
    </i>
    <i r="1">
      <x v="87"/>
    </i>
    <i>
      <x v="1"/>
    </i>
    <i r="1">
      <x v="20"/>
    </i>
    <i>
      <x v="2"/>
    </i>
    <i r="1">
      <x v="20"/>
    </i>
    <i r="1">
      <x v="53"/>
    </i>
    <i r="1">
      <x v="77"/>
    </i>
    <i>
      <x v="3"/>
    </i>
    <i r="1">
      <x v="20"/>
    </i>
    <i r="1">
      <x v="22"/>
    </i>
    <i r="1">
      <x v="39"/>
    </i>
    <i r="1">
      <x v="43"/>
    </i>
    <i r="1">
      <x v="55"/>
    </i>
    <i r="1">
      <x v="85"/>
    </i>
    <i>
      <x v="4"/>
    </i>
    <i r="1">
      <x/>
    </i>
    <i r="1">
      <x v="1"/>
    </i>
    <i r="1">
      <x v="7"/>
    </i>
    <i r="1">
      <x v="25"/>
    </i>
    <i r="1">
      <x v="38"/>
    </i>
    <i r="1">
      <x v="40"/>
    </i>
    <i r="1">
      <x v="45"/>
    </i>
    <i r="1">
      <x v="55"/>
    </i>
    <i r="1">
      <x v="83"/>
    </i>
    <i r="1">
      <x v="85"/>
    </i>
    <i>
      <x v="5"/>
    </i>
    <i r="1">
      <x v="11"/>
    </i>
    <i r="1">
      <x v="18"/>
    </i>
    <i r="1">
      <x v="24"/>
    </i>
    <i r="1">
      <x v="28"/>
    </i>
    <i r="1">
      <x v="37"/>
    </i>
    <i r="1">
      <x v="44"/>
    </i>
    <i r="1">
      <x v="47"/>
    </i>
    <i r="1">
      <x v="58"/>
    </i>
    <i r="1">
      <x v="62"/>
    </i>
    <i r="1">
      <x v="63"/>
    </i>
    <i r="1">
      <x v="68"/>
    </i>
    <i r="1">
      <x v="86"/>
    </i>
    <i>
      <x v="6"/>
    </i>
    <i r="1">
      <x v="1"/>
    </i>
    <i r="1">
      <x v="8"/>
    </i>
    <i r="1">
      <x v="9"/>
    </i>
    <i r="1">
      <x v="18"/>
    </i>
    <i r="1">
      <x v="21"/>
    </i>
    <i r="1">
      <x v="24"/>
    </i>
    <i r="1">
      <x v="62"/>
    </i>
    <i r="1">
      <x v="74"/>
    </i>
    <i>
      <x v="7"/>
    </i>
    <i r="1">
      <x v="6"/>
    </i>
    <i r="1">
      <x v="17"/>
    </i>
    <i r="1">
      <x v="23"/>
    </i>
    <i r="1">
      <x v="34"/>
    </i>
    <i r="1">
      <x v="51"/>
    </i>
    <i r="1">
      <x v="86"/>
    </i>
    <i>
      <x v="8"/>
    </i>
    <i r="1">
      <x v="5"/>
    </i>
    <i r="1">
      <x v="10"/>
    </i>
    <i r="1">
      <x v="13"/>
    </i>
    <i r="1">
      <x v="19"/>
    </i>
    <i r="1">
      <x v="29"/>
    </i>
    <i r="1">
      <x v="35"/>
    </i>
    <i r="1">
      <x v="41"/>
    </i>
    <i r="1">
      <x v="42"/>
    </i>
    <i r="1">
      <x v="52"/>
    </i>
    <i r="1">
      <x v="56"/>
    </i>
    <i r="1">
      <x v="57"/>
    </i>
    <i r="1">
      <x v="60"/>
    </i>
    <i r="1">
      <x v="73"/>
    </i>
    <i r="1">
      <x v="80"/>
    </i>
    <i r="1">
      <x v="84"/>
    </i>
    <i>
      <x v="9"/>
    </i>
    <i r="1">
      <x v="2"/>
    </i>
    <i r="1">
      <x v="13"/>
    </i>
    <i r="1">
      <x v="16"/>
    </i>
    <i r="1">
      <x v="32"/>
    </i>
    <i r="1">
      <x v="35"/>
    </i>
    <i r="1">
      <x v="41"/>
    </i>
    <i r="1">
      <x v="48"/>
    </i>
    <i r="1">
      <x v="52"/>
    </i>
    <i r="1">
      <x v="59"/>
    </i>
    <i r="1">
      <x v="64"/>
    </i>
    <i r="1">
      <x v="66"/>
    </i>
    <i r="1">
      <x v="71"/>
    </i>
    <i r="1">
      <x v="80"/>
    </i>
    <i r="1">
      <x v="88"/>
    </i>
    <i>
      <x v="10"/>
    </i>
    <i r="1">
      <x v="4"/>
    </i>
    <i r="1">
      <x v="31"/>
    </i>
    <i r="1">
      <x v="32"/>
    </i>
    <i r="1">
      <x v="48"/>
    </i>
    <i r="1">
      <x v="64"/>
    </i>
    <i r="1">
      <x v="66"/>
    </i>
    <i r="1">
      <x v="67"/>
    </i>
    <i r="1">
      <x v="70"/>
    </i>
    <i r="1">
      <x v="71"/>
    </i>
    <i r="1">
      <x v="72"/>
    </i>
    <i r="1">
      <x v="78"/>
    </i>
    <i r="1">
      <x v="79"/>
    </i>
    <i r="1">
      <x v="81"/>
    </i>
    <i r="1">
      <x v="82"/>
    </i>
    <i>
      <x v="11"/>
    </i>
    <i r="1">
      <x v="12"/>
    </i>
    <i r="1">
      <x v="31"/>
    </i>
    <i r="1">
      <x v="46"/>
    </i>
    <i r="1">
      <x v="65"/>
    </i>
    <i r="1">
      <x v="78"/>
    </i>
    <i r="1">
      <x v="82"/>
    </i>
    <i>
      <x v="12"/>
    </i>
    <i r="1">
      <x v="65"/>
    </i>
    <i>
      <x v="13"/>
    </i>
    <i r="1">
      <x v="75"/>
    </i>
    <i>
      <x v="14"/>
    </i>
    <i r="1">
      <x v="75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C350FB-5626-AC47-85D5-4394B59B7C2E}" name="Pivottabell7" cacheId="105" applyNumberFormats="0" applyBorderFormats="0" applyFontFormats="0" applyPatternFormats="0" applyAlignmentFormats="0" applyWidthHeightFormats="1" dataCaption="Värden" updatedVersion="8" minRefreshableVersion="3" useAutoFormatting="1" itemPrintTitles="1" createdVersion="8" indent="0" outline="1" outlineData="1" multipleFieldFilters="0" rowHeaderCaption="År">
  <location ref="A240:B248" firstHeaderRow="1" firstDataRow="1" firstDataCol="1"/>
  <pivotFields count="14">
    <pivotField showAll="0"/>
    <pivotField showAll="0"/>
    <pivotField dataField="1" showAll="0"/>
    <pivotField showAll="0"/>
    <pivotField numFmtId="14" showAll="0"/>
    <pivotField showAll="0"/>
    <pivotField showAll="0"/>
    <pivotField showAll="0"/>
    <pivotField showAll="0"/>
    <pivotField axis="axisRow" showAll="0">
      <items count="8">
        <item x="5"/>
        <item x="0"/>
        <item x="6"/>
        <item x="2"/>
        <item x="1"/>
        <item x="3"/>
        <item x="4"/>
        <item t="default"/>
      </items>
    </pivotField>
    <pivotField showAll="0"/>
    <pivotField showAll="0"/>
    <pivotField showAll="0"/>
    <pivotField showAll="0"/>
  </pivotFields>
  <rowFields count="1">
    <field x="9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Män starter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2A9AE6-12D2-5E46-8EA5-C4412EE3FE43}" name="Pivottabell3" cacheId="112" applyNumberFormats="0" applyBorderFormats="0" applyFontFormats="0" applyPatternFormats="0" applyAlignmentFormats="0" applyWidthHeightFormats="1" dataCaption="Värden" updatedVersion="8" minRefreshableVersion="3" useAutoFormatting="1" itemPrintTitles="1" createdVersion="8" indent="0" outline="1" outlineData="1" multipleFieldFilters="0" rowHeaderCaption="Namn Kvinnor">
  <location ref="D116:D192" firstHeaderRow="1" firstDataRow="1" firstDataCol="1"/>
  <pivotFields count="14">
    <pivotField showAll="0"/>
    <pivotField showAll="0"/>
    <pivotField axis="axisRow" showAll="0">
      <items count="57">
        <item m="1" x="55"/>
        <item x="27"/>
        <item x="2"/>
        <item x="7"/>
        <item x="22"/>
        <item x="36"/>
        <item x="28"/>
        <item x="21"/>
        <item x="24"/>
        <item x="0"/>
        <item x="1"/>
        <item x="5"/>
        <item x="47"/>
        <item x="4"/>
        <item x="11"/>
        <item x="9"/>
        <item x="3"/>
        <item x="16"/>
        <item x="15"/>
        <item x="33"/>
        <item m="1" x="54"/>
        <item x="31"/>
        <item x="39"/>
        <item x="19"/>
        <item m="1" x="53"/>
        <item x="40"/>
        <item x="10"/>
        <item x="46"/>
        <item x="20"/>
        <item x="29"/>
        <item x="26"/>
        <item x="34"/>
        <item x="13"/>
        <item x="43"/>
        <item x="44"/>
        <item x="42"/>
        <item x="8"/>
        <item x="30"/>
        <item m="1" x="52"/>
        <item x="25"/>
        <item x="14"/>
        <item x="6"/>
        <item x="38"/>
        <item x="48"/>
        <item x="45"/>
        <item m="1" x="50"/>
        <item m="1" x="51"/>
        <item x="23"/>
        <item x="37"/>
        <item x="32"/>
        <item x="35"/>
        <item x="41"/>
        <item x="17"/>
        <item x="18"/>
        <item x="12"/>
        <item x="49"/>
        <item t="default"/>
      </items>
    </pivotField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2">
        <item x="0"/>
        <item x="8"/>
        <item x="6"/>
        <item x="3"/>
        <item x="1"/>
        <item x="2"/>
        <item x="7"/>
        <item x="4"/>
        <item x="5"/>
        <item x="10"/>
        <item x="9"/>
        <item t="default"/>
      </items>
    </pivotField>
  </pivotFields>
  <rowFields count="2">
    <field x="13"/>
    <field x="2"/>
  </rowFields>
  <rowItems count="76">
    <i>
      <x/>
    </i>
    <i r="1">
      <x v="2"/>
    </i>
    <i r="1">
      <x v="9"/>
    </i>
    <i r="1">
      <x v="10"/>
    </i>
    <i r="1">
      <x v="16"/>
    </i>
    <i r="1">
      <x v="53"/>
    </i>
    <i>
      <x v="1"/>
    </i>
    <i r="1">
      <x v="6"/>
    </i>
    <i r="1">
      <x v="52"/>
    </i>
    <i>
      <x v="2"/>
    </i>
    <i r="1">
      <x v="17"/>
    </i>
    <i r="1">
      <x v="32"/>
    </i>
    <i r="1">
      <x v="33"/>
    </i>
    <i>
      <x v="3"/>
    </i>
    <i r="1">
      <x v="11"/>
    </i>
    <i r="1">
      <x v="32"/>
    </i>
    <i>
      <x v="4"/>
    </i>
    <i r="1">
      <x v="1"/>
    </i>
    <i r="1">
      <x v="3"/>
    </i>
    <i r="1">
      <x v="8"/>
    </i>
    <i r="1">
      <x v="13"/>
    </i>
    <i r="1">
      <x v="14"/>
    </i>
    <i r="1">
      <x v="25"/>
    </i>
    <i r="1">
      <x v="26"/>
    </i>
    <i r="1">
      <x v="30"/>
    </i>
    <i r="1">
      <x v="34"/>
    </i>
    <i r="1">
      <x v="36"/>
    </i>
    <i r="1">
      <x v="39"/>
    </i>
    <i r="1">
      <x v="42"/>
    </i>
    <i r="1">
      <x v="47"/>
    </i>
    <i r="1">
      <x v="48"/>
    </i>
    <i r="1">
      <x v="55"/>
    </i>
    <i>
      <x v="5"/>
    </i>
    <i r="1">
      <x v="11"/>
    </i>
    <i r="1">
      <x v="27"/>
    </i>
    <i r="1">
      <x v="47"/>
    </i>
    <i>
      <x v="6"/>
    </i>
    <i r="1">
      <x v="7"/>
    </i>
    <i r="1">
      <x v="12"/>
    </i>
    <i r="1">
      <x v="18"/>
    </i>
    <i r="1">
      <x v="19"/>
    </i>
    <i r="1">
      <x v="23"/>
    </i>
    <i r="1">
      <x v="31"/>
    </i>
    <i r="1">
      <x v="37"/>
    </i>
    <i r="1">
      <x v="44"/>
    </i>
    <i r="1">
      <x v="54"/>
    </i>
    <i>
      <x v="7"/>
    </i>
    <i r="1">
      <x v="4"/>
    </i>
    <i r="1">
      <x v="7"/>
    </i>
    <i r="1">
      <x v="18"/>
    </i>
    <i r="1">
      <x v="22"/>
    </i>
    <i r="1">
      <x v="29"/>
    </i>
    <i r="1">
      <x v="31"/>
    </i>
    <i r="1">
      <x v="40"/>
    </i>
    <i r="1">
      <x v="41"/>
    </i>
    <i r="1">
      <x v="43"/>
    </i>
    <i r="1">
      <x v="51"/>
    </i>
    <i r="1">
      <x v="54"/>
    </i>
    <i>
      <x v="8"/>
    </i>
    <i r="1">
      <x v="15"/>
    </i>
    <i r="1">
      <x v="28"/>
    </i>
    <i r="1">
      <x v="29"/>
    </i>
    <i r="1">
      <x v="35"/>
    </i>
    <i r="1">
      <x v="41"/>
    </i>
    <i r="1">
      <x v="49"/>
    </i>
    <i r="1">
      <x v="50"/>
    </i>
    <i r="1">
      <x v="51"/>
    </i>
    <i>
      <x v="9"/>
    </i>
    <i r="1">
      <x v="5"/>
    </i>
    <i r="1">
      <x v="21"/>
    </i>
    <i r="1">
      <x v="28"/>
    </i>
    <i r="1">
      <x v="49"/>
    </i>
    <i>
      <x v="10"/>
    </i>
    <i r="1">
      <x v="5"/>
    </i>
    <i r="1">
      <x v="21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3A61FB4-EE64-AB49-BEC1-4F96EC2B479D}" name="Pivottabell2" cacheId="112" applyNumberFormats="0" applyBorderFormats="0" applyFontFormats="0" applyPatternFormats="0" applyAlignmentFormats="0" applyWidthHeightFormats="1" dataCaption="Värden" updatedVersion="8" minRefreshableVersion="3" useAutoFormatting="1" itemPrintTitles="1" createdVersion="8" indent="0" outline="1" outlineData="1" multipleFieldFilters="0" rowHeaderCaption="Sträcka Kvinnor">
  <location ref="D3:E21" firstHeaderRow="1" firstDataRow="1" firstDataCol="1"/>
  <pivotFields count="14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/>
    <pivotField dataField="1"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Antal löpar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EDDDAE-0F9F-F34F-A399-A220060732FD}" name="Pivottabell12" cacheId="112" dataOnRows="1" applyNumberFormats="0" applyBorderFormats="0" applyFontFormats="0" applyPatternFormats="0" applyAlignmentFormats="0" applyWidthHeightFormats="1" dataCaption="Värden" updatedVersion="8" minRefreshableVersion="3" useAutoFormatting="1" itemPrintTitles="1" createdVersion="8" indent="0" outline="1" outlineData="1" multipleFieldFilters="0" rowHeaderCaption="År">
  <location ref="D504:E560" firstHeaderRow="1" firstDataRow="1" firstDataCol="1"/>
  <pivotFields count="14">
    <pivotField showAll="0"/>
    <pivotField showAll="0"/>
    <pivotField dataField="1" showAll="0"/>
    <pivotField showAll="0"/>
    <pivotField numFmtId="14" showAll="0"/>
    <pivotField showAll="0"/>
    <pivotField showAll="0"/>
    <pivotField showAll="0"/>
    <pivotField showAll="0"/>
    <pivotField axis="axisRow" showAll="0">
      <items count="8">
        <item x="0"/>
        <item x="1"/>
        <item x="2"/>
        <item x="4"/>
        <item x="3"/>
        <item x="6"/>
        <item x="5"/>
        <item t="default"/>
      </items>
    </pivotField>
    <pivotField showAll="0"/>
    <pivotField showAll="0"/>
    <pivotField showAll="0"/>
    <pivotField axis="axisRow" showAll="0">
      <items count="12">
        <item x="0"/>
        <item x="8"/>
        <item x="6"/>
        <item x="3"/>
        <item x="1"/>
        <item x="2"/>
        <item x="7"/>
        <item x="4"/>
        <item x="5"/>
        <item x="10"/>
        <item x="9"/>
        <item t="default"/>
      </items>
    </pivotField>
  </pivotFields>
  <rowFields count="2">
    <field x="9"/>
    <field x="13"/>
  </rowFields>
  <rowItems count="56">
    <i>
      <x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>
      <x v="1"/>
    </i>
    <i r="1">
      <x/>
    </i>
    <i r="1">
      <x v="2"/>
    </i>
    <i r="1">
      <x v="4"/>
    </i>
    <i r="1">
      <x v="5"/>
    </i>
    <i r="1">
      <x v="6"/>
    </i>
    <i r="1">
      <x v="7"/>
    </i>
    <i r="1">
      <x v="8"/>
    </i>
    <i>
      <x v="2"/>
    </i>
    <i r="1">
      <x v="4"/>
    </i>
    <i r="1">
      <x v="6"/>
    </i>
    <i r="1">
      <x v="7"/>
    </i>
    <i r="1">
      <x v="8"/>
    </i>
    <i r="1">
      <x v="9"/>
    </i>
    <i>
      <x v="3"/>
    </i>
    <i r="1">
      <x v="2"/>
    </i>
    <i r="1">
      <x v="4"/>
    </i>
    <i r="1">
      <x v="6"/>
    </i>
    <i r="1">
      <x v="7"/>
    </i>
    <i r="1">
      <x v="8"/>
    </i>
    <i r="1">
      <x v="10"/>
    </i>
    <i>
      <x v="4"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r="1">
      <x v="9"/>
    </i>
    <i>
      <x v="5"/>
    </i>
    <i r="1">
      <x v="1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6"/>
    </i>
    <i r="1">
      <x/>
    </i>
    <i r="1">
      <x v="1"/>
    </i>
    <i r="1">
      <x v="4"/>
    </i>
    <i r="1">
      <x v="7"/>
    </i>
    <i r="1">
      <x v="8"/>
    </i>
    <i r="1">
      <x v="9"/>
    </i>
    <i r="1">
      <x v="10"/>
    </i>
    <i t="grand">
      <x/>
    </i>
  </rowItems>
  <colItems count="1">
    <i/>
  </colItems>
  <dataFields count="1">
    <dataField name="Kvinnor starter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BC431F-C3B1-FB45-9C14-137EC1C2ED11}" name="Pivottabell6" cacheId="112" applyNumberFormats="0" applyBorderFormats="0" applyFontFormats="0" applyPatternFormats="0" applyAlignmentFormats="0" applyWidthHeightFormats="1" dataCaption="Värden" updatedVersion="8" minRefreshableVersion="3" useAutoFormatting="1" itemPrintTitles="1" createdVersion="8" indent="0" outline="1" outlineData="1" multipleFieldFilters="0" rowHeaderCaption="Kvinnor">
  <location ref="D31:D82" firstHeaderRow="1" firstDataRow="1" firstDataCol="1"/>
  <pivotFields count="14">
    <pivotField showAll="0"/>
    <pivotField showAll="0"/>
    <pivotField axis="axisRow" showAll="0" sortType="ascending">
      <items count="57">
        <item m="1" x="55"/>
        <item x="27"/>
        <item x="2"/>
        <item x="7"/>
        <item x="22"/>
        <item x="36"/>
        <item x="28"/>
        <item x="21"/>
        <item x="24"/>
        <item x="0"/>
        <item x="1"/>
        <item x="5"/>
        <item x="18"/>
        <item x="47"/>
        <item x="4"/>
        <item x="11"/>
        <item x="9"/>
        <item x="17"/>
        <item x="3"/>
        <item x="16"/>
        <item x="15"/>
        <item x="33"/>
        <item m="1" x="54"/>
        <item x="31"/>
        <item x="39"/>
        <item x="19"/>
        <item m="1" x="53"/>
        <item x="40"/>
        <item x="10"/>
        <item x="46"/>
        <item x="20"/>
        <item x="29"/>
        <item x="26"/>
        <item x="34"/>
        <item x="13"/>
        <item x="43"/>
        <item x="44"/>
        <item x="42"/>
        <item x="49"/>
        <item x="8"/>
        <item x="30"/>
        <item m="1" x="52"/>
        <item x="25"/>
        <item x="14"/>
        <item x="6"/>
        <item x="38"/>
        <item x="48"/>
        <item x="45"/>
        <item m="1" x="50"/>
        <item m="1" x="51"/>
        <item x="12"/>
        <item x="23"/>
        <item x="37"/>
        <item x="32"/>
        <item x="35"/>
        <item x="41"/>
        <item t="default"/>
      </items>
    </pivotField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5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2"/>
    </i>
    <i>
      <x v="43"/>
    </i>
    <i>
      <x v="44"/>
    </i>
    <i>
      <x v="45"/>
    </i>
    <i>
      <x v="46"/>
    </i>
    <i>
      <x v="47"/>
    </i>
    <i>
      <x v="50"/>
    </i>
    <i>
      <x v="51"/>
    </i>
    <i>
      <x v="52"/>
    </i>
    <i>
      <x v="53"/>
    </i>
    <i>
      <x v="54"/>
    </i>
    <i>
      <x v="55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8BC688-57B1-5644-85A0-6DDD8C59E491}" name="Pivottabell11" cacheId="112" dataOnRows="1" applyNumberFormats="0" applyBorderFormats="0" applyFontFormats="0" applyPatternFormats="0" applyAlignmentFormats="0" applyWidthHeightFormats="1" dataCaption="Värden" updatedVersion="8" minRefreshableVersion="3" useAutoFormatting="1" itemPrintTitles="1" createdVersion="8" indent="0" outline="1" outlineData="1" multipleFieldFilters="0" rowHeaderCaption="År klass kvinnor">
  <location ref="D251:E420" firstHeaderRow="1" firstDataRow="1" firstDataCol="1"/>
  <pivotFields count="14">
    <pivotField showAll="0"/>
    <pivotField showAll="0"/>
    <pivotField axis="axisRow" dataField="1" showAll="0">
      <items count="57">
        <item m="1" x="55"/>
        <item x="27"/>
        <item x="2"/>
        <item x="7"/>
        <item x="22"/>
        <item x="36"/>
        <item x="28"/>
        <item x="21"/>
        <item x="24"/>
        <item x="0"/>
        <item x="1"/>
        <item x="5"/>
        <item x="47"/>
        <item x="4"/>
        <item x="11"/>
        <item x="9"/>
        <item x="3"/>
        <item x="16"/>
        <item x="15"/>
        <item x="33"/>
        <item m="1" x="54"/>
        <item x="31"/>
        <item x="39"/>
        <item x="19"/>
        <item m="1" x="53"/>
        <item x="40"/>
        <item x="10"/>
        <item x="46"/>
        <item x="20"/>
        <item x="29"/>
        <item x="26"/>
        <item x="34"/>
        <item x="13"/>
        <item x="43"/>
        <item x="44"/>
        <item x="42"/>
        <item x="8"/>
        <item x="30"/>
        <item m="1" x="52"/>
        <item x="25"/>
        <item x="14"/>
        <item x="6"/>
        <item x="38"/>
        <item x="48"/>
        <item x="45"/>
        <item m="1" x="50"/>
        <item m="1" x="51"/>
        <item x="23"/>
        <item x="37"/>
        <item x="32"/>
        <item x="35"/>
        <item x="41"/>
        <item x="17"/>
        <item x="18"/>
        <item x="12"/>
        <item x="49"/>
        <item t="default"/>
      </items>
    </pivotField>
    <pivotField showAll="0"/>
    <pivotField numFmtId="14" showAll="0"/>
    <pivotField showAll="0"/>
    <pivotField showAll="0"/>
    <pivotField showAll="0"/>
    <pivotField showAll="0"/>
    <pivotField axis="axisRow" showAll="0">
      <items count="8">
        <item x="0"/>
        <item x="1"/>
        <item x="2"/>
        <item x="4"/>
        <item x="3"/>
        <item x="6"/>
        <item x="5"/>
        <item t="default"/>
      </items>
    </pivotField>
    <pivotField showAll="0"/>
    <pivotField showAll="0"/>
    <pivotField showAll="0"/>
    <pivotField axis="axisRow" showAll="0">
      <items count="12">
        <item x="0"/>
        <item x="8"/>
        <item x="6"/>
        <item x="3"/>
        <item x="1"/>
        <item x="2"/>
        <item x="7"/>
        <item x="4"/>
        <item x="5"/>
        <item x="10"/>
        <item x="9"/>
        <item t="default"/>
      </items>
    </pivotField>
  </pivotFields>
  <rowFields count="3">
    <field x="9"/>
    <field x="13"/>
    <field x="2"/>
  </rowFields>
  <rowItems count="169">
    <i>
      <x/>
    </i>
    <i r="1">
      <x/>
    </i>
    <i r="2">
      <x v="9"/>
    </i>
    <i r="2">
      <x v="16"/>
    </i>
    <i r="1">
      <x v="3"/>
    </i>
    <i r="2">
      <x v="11"/>
    </i>
    <i r="1">
      <x v="4"/>
    </i>
    <i r="2">
      <x v="13"/>
    </i>
    <i r="2">
      <x v="14"/>
    </i>
    <i r="2">
      <x v="36"/>
    </i>
    <i r="2">
      <x v="42"/>
    </i>
    <i r="1">
      <x v="5"/>
    </i>
    <i r="2">
      <x v="47"/>
    </i>
    <i r="1">
      <x v="6"/>
    </i>
    <i r="2">
      <x v="7"/>
    </i>
    <i r="2">
      <x v="18"/>
    </i>
    <i r="2">
      <x v="19"/>
    </i>
    <i r="2">
      <x v="23"/>
    </i>
    <i r="2">
      <x v="31"/>
    </i>
    <i r="2">
      <x v="37"/>
    </i>
    <i r="2">
      <x v="54"/>
    </i>
    <i r="1">
      <x v="7"/>
    </i>
    <i r="2">
      <x v="4"/>
    </i>
    <i r="2">
      <x v="22"/>
    </i>
    <i r="2">
      <x v="41"/>
    </i>
    <i r="2">
      <x v="43"/>
    </i>
    <i r="1">
      <x v="8"/>
    </i>
    <i r="2">
      <x v="15"/>
    </i>
    <i r="2">
      <x v="28"/>
    </i>
    <i r="2">
      <x v="49"/>
    </i>
    <i>
      <x v="1"/>
    </i>
    <i r="1">
      <x/>
    </i>
    <i r="2">
      <x v="2"/>
    </i>
    <i r="2">
      <x v="10"/>
    </i>
    <i r="2">
      <x v="16"/>
    </i>
    <i r="1">
      <x v="2"/>
    </i>
    <i r="2">
      <x v="32"/>
    </i>
    <i r="1">
      <x v="4"/>
    </i>
    <i r="2">
      <x v="3"/>
    </i>
    <i r="2">
      <x v="8"/>
    </i>
    <i r="2">
      <x v="13"/>
    </i>
    <i r="2">
      <x v="14"/>
    </i>
    <i r="2">
      <x v="26"/>
    </i>
    <i r="2">
      <x v="36"/>
    </i>
    <i r="2">
      <x v="48"/>
    </i>
    <i r="1">
      <x v="5"/>
    </i>
    <i r="2">
      <x v="11"/>
    </i>
    <i r="1">
      <x v="6"/>
    </i>
    <i r="2">
      <x v="7"/>
    </i>
    <i r="2">
      <x v="18"/>
    </i>
    <i r="2">
      <x v="54"/>
    </i>
    <i r="1">
      <x v="7"/>
    </i>
    <i r="2">
      <x v="4"/>
    </i>
    <i r="2">
      <x v="22"/>
    </i>
    <i r="2">
      <x v="31"/>
    </i>
    <i r="2">
      <x v="41"/>
    </i>
    <i r="1">
      <x v="8"/>
    </i>
    <i r="2">
      <x v="28"/>
    </i>
    <i r="2">
      <x v="49"/>
    </i>
    <i>
      <x v="2"/>
    </i>
    <i r="1">
      <x v="4"/>
    </i>
    <i r="2">
      <x v="8"/>
    </i>
    <i r="2">
      <x v="25"/>
    </i>
    <i r="2">
      <x v="36"/>
    </i>
    <i r="2">
      <x v="48"/>
    </i>
    <i r="1">
      <x v="6"/>
    </i>
    <i r="2">
      <x v="7"/>
    </i>
    <i r="2">
      <x v="18"/>
    </i>
    <i r="1">
      <x v="7"/>
    </i>
    <i r="2">
      <x v="29"/>
    </i>
    <i r="2">
      <x v="31"/>
    </i>
    <i r="2">
      <x v="40"/>
    </i>
    <i r="1">
      <x v="8"/>
    </i>
    <i r="2">
      <x v="28"/>
    </i>
    <i r="2">
      <x v="41"/>
    </i>
    <i r="1">
      <x v="9"/>
    </i>
    <i r="2">
      <x v="5"/>
    </i>
    <i r="2">
      <x v="21"/>
    </i>
    <i>
      <x v="3"/>
    </i>
    <i r="1">
      <x v="2"/>
    </i>
    <i r="2">
      <x v="17"/>
    </i>
    <i r="1">
      <x v="4"/>
    </i>
    <i r="2">
      <x v="1"/>
    </i>
    <i r="2">
      <x v="8"/>
    </i>
    <i r="2">
      <x v="25"/>
    </i>
    <i r="2">
      <x v="36"/>
    </i>
    <i r="1">
      <x v="6"/>
    </i>
    <i r="2">
      <x v="7"/>
    </i>
    <i r="1">
      <x v="7"/>
    </i>
    <i r="2">
      <x v="18"/>
    </i>
    <i r="2">
      <x v="51"/>
    </i>
    <i r="2">
      <x v="54"/>
    </i>
    <i r="1">
      <x v="8"/>
    </i>
    <i r="2">
      <x v="29"/>
    </i>
    <i r="2">
      <x v="41"/>
    </i>
    <i r="1">
      <x v="10"/>
    </i>
    <i r="2">
      <x v="5"/>
    </i>
    <i>
      <x v="4"/>
    </i>
    <i r="1">
      <x v="1"/>
    </i>
    <i r="2">
      <x v="6"/>
    </i>
    <i r="1">
      <x v="2"/>
    </i>
    <i r="2">
      <x v="33"/>
    </i>
    <i r="1">
      <x v="3"/>
    </i>
    <i r="2">
      <x v="32"/>
    </i>
    <i r="1">
      <x v="4"/>
    </i>
    <i r="2">
      <x v="8"/>
    </i>
    <i r="2">
      <x v="25"/>
    </i>
    <i r="2">
      <x v="39"/>
    </i>
    <i r="1">
      <x v="6"/>
    </i>
    <i r="2">
      <x v="12"/>
    </i>
    <i r="1">
      <x v="7"/>
    </i>
    <i r="2">
      <x v="18"/>
    </i>
    <i r="2">
      <x v="22"/>
    </i>
    <i r="2">
      <x v="31"/>
    </i>
    <i r="2">
      <x v="54"/>
    </i>
    <i r="1">
      <x v="8"/>
    </i>
    <i r="2">
      <x v="35"/>
    </i>
    <i r="2">
      <x v="41"/>
    </i>
    <i r="2">
      <x v="50"/>
    </i>
    <i r="1">
      <x v="9"/>
    </i>
    <i r="2">
      <x v="28"/>
    </i>
    <i>
      <x v="5"/>
    </i>
    <i r="1">
      <x v="1"/>
    </i>
    <i r="2">
      <x v="6"/>
    </i>
    <i r="1">
      <x v="4"/>
    </i>
    <i r="2">
      <x v="1"/>
    </i>
    <i r="2">
      <x v="30"/>
    </i>
    <i r="2">
      <x v="34"/>
    </i>
    <i r="2">
      <x v="39"/>
    </i>
    <i r="1">
      <x v="5"/>
    </i>
    <i r="2">
      <x v="27"/>
    </i>
    <i r="1">
      <x v="6"/>
    </i>
    <i r="2">
      <x v="12"/>
    </i>
    <i r="2">
      <x v="44"/>
    </i>
    <i r="1">
      <x v="7"/>
    </i>
    <i r="2">
      <x v="7"/>
    </i>
    <i r="2">
      <x v="18"/>
    </i>
    <i r="2">
      <x v="31"/>
    </i>
    <i r="1">
      <x v="8"/>
    </i>
    <i r="2">
      <x v="35"/>
    </i>
    <i r="2">
      <x v="50"/>
    </i>
    <i r="1">
      <x v="9"/>
    </i>
    <i r="2">
      <x v="28"/>
    </i>
    <i r="1">
      <x v="10"/>
    </i>
    <i r="2">
      <x v="21"/>
    </i>
    <i>
      <x v="6"/>
    </i>
    <i r="1">
      <x/>
    </i>
    <i r="2">
      <x v="53"/>
    </i>
    <i r="1">
      <x v="1"/>
    </i>
    <i r="2">
      <x v="52"/>
    </i>
    <i r="1">
      <x v="4"/>
    </i>
    <i r="2">
      <x v="30"/>
    </i>
    <i r="2">
      <x v="39"/>
    </i>
    <i r="2">
      <x v="47"/>
    </i>
    <i r="2">
      <x v="55"/>
    </i>
    <i r="1">
      <x v="7"/>
    </i>
    <i r="2">
      <x v="7"/>
    </i>
    <i r="2">
      <x v="18"/>
    </i>
    <i r="2">
      <x v="54"/>
    </i>
    <i r="1">
      <x v="8"/>
    </i>
    <i r="2">
      <x v="35"/>
    </i>
    <i r="2">
      <x v="50"/>
    </i>
    <i r="2">
      <x v="51"/>
    </i>
    <i r="1">
      <x v="9"/>
    </i>
    <i r="2">
      <x v="28"/>
    </i>
    <i r="2">
      <x v="49"/>
    </i>
    <i r="1">
      <x v="10"/>
    </i>
    <i r="2">
      <x v="21"/>
    </i>
    <i t="grand">
      <x/>
    </i>
  </rowItems>
  <colItems count="1">
    <i/>
  </colItems>
  <dataFields count="1">
    <dataField name="Antal av Person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1023085-5119-E24A-894C-8728832E309A}" name="Pivottabell16" cacheId="112" dataOnRows="1" applyNumberFormats="0" applyBorderFormats="0" applyFontFormats="0" applyPatternFormats="0" applyAlignmentFormats="0" applyWidthHeightFormats="1" dataCaption="Värden" updatedVersion="8" minRefreshableVersion="3" useAutoFormatting="1" itemPrintTitles="1" createdVersion="8" indent="0" outline="1" outlineData="1" multipleFieldFilters="0" rowHeaderCaption="Person">
  <location ref="D606:E657" firstHeaderRow="1" firstDataRow="1" firstDataCol="1"/>
  <pivotFields count="14">
    <pivotField showAll="0"/>
    <pivotField showAll="0"/>
    <pivotField axis="axisRow" dataField="1" showAll="0">
      <items count="57">
        <item m="1" x="55"/>
        <item x="27"/>
        <item x="2"/>
        <item x="7"/>
        <item x="22"/>
        <item x="36"/>
        <item x="28"/>
        <item x="21"/>
        <item x="24"/>
        <item x="0"/>
        <item x="1"/>
        <item x="5"/>
        <item x="18"/>
        <item x="47"/>
        <item x="4"/>
        <item x="11"/>
        <item x="9"/>
        <item x="17"/>
        <item x="3"/>
        <item x="16"/>
        <item x="15"/>
        <item x="33"/>
        <item m="1" x="54"/>
        <item x="31"/>
        <item x="39"/>
        <item x="19"/>
        <item m="1" x="53"/>
        <item x="40"/>
        <item x="10"/>
        <item x="46"/>
        <item x="20"/>
        <item x="29"/>
        <item x="26"/>
        <item x="34"/>
        <item x="13"/>
        <item x="43"/>
        <item x="44"/>
        <item x="42"/>
        <item x="49"/>
        <item x="8"/>
        <item x="30"/>
        <item m="1" x="52"/>
        <item x="25"/>
        <item x="14"/>
        <item x="6"/>
        <item x="38"/>
        <item x="48"/>
        <item x="45"/>
        <item m="1" x="50"/>
        <item m="1" x="51"/>
        <item x="12"/>
        <item x="23"/>
        <item x="37"/>
        <item x="32"/>
        <item x="35"/>
        <item x="41"/>
        <item t="default"/>
      </items>
    </pivotField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5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3"/>
    </i>
    <i>
      <x v="24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2"/>
    </i>
    <i>
      <x v="43"/>
    </i>
    <i>
      <x v="44"/>
    </i>
    <i>
      <x v="45"/>
    </i>
    <i>
      <x v="46"/>
    </i>
    <i>
      <x v="47"/>
    </i>
    <i>
      <x v="50"/>
    </i>
    <i>
      <x v="51"/>
    </i>
    <i>
      <x v="52"/>
    </i>
    <i>
      <x v="53"/>
    </i>
    <i>
      <x v="54"/>
    </i>
    <i>
      <x v="55"/>
    </i>
    <i t="grand">
      <x/>
    </i>
  </rowItems>
  <colItems count="1">
    <i/>
  </colItems>
  <dataFields count="1">
    <dataField name="Antal starter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7DFE6B-10F1-BA40-A486-7177957BADCA}" name="Pivottabell1" cacheId="105" applyNumberFormats="0" applyBorderFormats="0" applyFontFormats="0" applyPatternFormats="0" applyAlignmentFormats="0" applyWidthHeightFormats="1" dataCaption="Värden" updatedVersion="8" minRefreshableVersion="3" useAutoFormatting="1" itemPrintTitles="1" createdVersion="8" indent="0" outline="1" outlineData="1" multipleFieldFilters="0" rowHeaderCaption="Sträcka Män">
  <location ref="A3:B27" firstHeaderRow="1" firstDataRow="1" firstDataCol="1"/>
  <pivotFields count="14"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showAll="0"/>
    <pivotField dataField="1"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Antal löpar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464D81-4A13-7740-9F96-FFB12A92B35E}" name="Pivottabell10" cacheId="105" applyNumberFormats="0" applyBorderFormats="0" applyFontFormats="0" applyPatternFormats="0" applyAlignmentFormats="0" applyWidthHeightFormats="1" dataCaption="Värden" updatedVersion="8" minRefreshableVersion="3" useAutoFormatting="1" itemPrintTitles="1" createdVersion="8" indent="0" outline="1" outlineData="1" multipleFieldFilters="0" rowHeaderCaption="År klass män">
  <location ref="A251:B501" firstHeaderRow="1" firstDataRow="1" firstDataCol="1"/>
  <pivotFields count="14">
    <pivotField showAll="0"/>
    <pivotField showAll="0"/>
    <pivotField axis="axisRow" dataField="1" showAll="0">
      <items count="90">
        <item x="20"/>
        <item x="44"/>
        <item x="46"/>
        <item m="1" x="88"/>
        <item x="60"/>
        <item x="72"/>
        <item x="22"/>
        <item x="8"/>
        <item x="77"/>
        <item x="10"/>
        <item x="29"/>
        <item x="66"/>
        <item x="70"/>
        <item x="38"/>
        <item m="1" x="87"/>
        <item m="1" x="86"/>
        <item x="49"/>
        <item x="11"/>
        <item x="9"/>
        <item x="75"/>
        <item x="1"/>
        <item x="19"/>
        <item x="58"/>
        <item x="47"/>
        <item x="39"/>
        <item x="79"/>
        <item m="1" x="85"/>
        <item x="0"/>
        <item x="31"/>
        <item x="32"/>
        <item m="1" x="80"/>
        <item x="68"/>
        <item x="37"/>
        <item m="1" x="84"/>
        <item x="52"/>
        <item x="50"/>
        <item x="30"/>
        <item x="59"/>
        <item x="71"/>
        <item x="23"/>
        <item x="76"/>
        <item x="42"/>
        <item x="12"/>
        <item x="26"/>
        <item x="3"/>
        <item x="40"/>
        <item x="64"/>
        <item x="63"/>
        <item x="28"/>
        <item m="1" x="83"/>
        <item m="1" x="81"/>
        <item x="17"/>
        <item x="73"/>
        <item x="53"/>
        <item x="2"/>
        <item x="16"/>
        <item x="24"/>
        <item x="36"/>
        <item x="65"/>
        <item x="69"/>
        <item x="74"/>
        <item x="48"/>
        <item m="1" x="82"/>
        <item x="7"/>
        <item x="62"/>
        <item x="33"/>
        <item x="34"/>
        <item x="67"/>
        <item x="56"/>
        <item x="4"/>
        <item x="18"/>
        <item x="61"/>
        <item x="78"/>
        <item x="45"/>
        <item x="51"/>
        <item x="43"/>
        <item x="57"/>
        <item x="14"/>
        <item x="15"/>
        <item x="35"/>
        <item x="41"/>
        <item x="55"/>
        <item x="13"/>
        <item x="21"/>
        <item x="6"/>
        <item x="27"/>
        <item x="5"/>
        <item x="25"/>
        <item x="54"/>
        <item t="default"/>
      </items>
    </pivotField>
    <pivotField showAll="0"/>
    <pivotField numFmtId="14" showAll="0"/>
    <pivotField showAll="0"/>
    <pivotField showAll="0"/>
    <pivotField showAll="0"/>
    <pivotField showAll="0"/>
    <pivotField axis="axisRow" showAll="0">
      <items count="8">
        <item x="5"/>
        <item x="0"/>
        <item x="6"/>
        <item x="2"/>
        <item x="1"/>
        <item x="3"/>
        <item x="4"/>
        <item t="default"/>
      </items>
    </pivotField>
    <pivotField showAll="0"/>
    <pivotField showAll="0"/>
    <pivotField showAll="0"/>
    <pivotField axis="axisRow" showAll="0">
      <items count="16">
        <item x="0"/>
        <item x="11"/>
        <item x="1"/>
        <item x="2"/>
        <item x="7"/>
        <item x="3"/>
        <item x="6"/>
        <item x="8"/>
        <item x="4"/>
        <item x="9"/>
        <item x="12"/>
        <item x="5"/>
        <item x="14"/>
        <item x="10"/>
        <item x="13"/>
        <item t="default"/>
      </items>
    </pivotField>
  </pivotFields>
  <rowFields count="3">
    <field x="9"/>
    <field x="13"/>
    <field x="2"/>
  </rowFields>
  <rowItems count="250">
    <i>
      <x/>
    </i>
    <i r="1">
      <x/>
    </i>
    <i r="2">
      <x v="36"/>
    </i>
    <i r="2">
      <x v="51"/>
    </i>
    <i r="2">
      <x v="55"/>
    </i>
    <i r="2">
      <x v="70"/>
    </i>
    <i r="1">
      <x v="3"/>
    </i>
    <i r="2">
      <x v="43"/>
    </i>
    <i r="1">
      <x v="5"/>
    </i>
    <i r="2">
      <x v="28"/>
    </i>
    <i r="2">
      <x v="44"/>
    </i>
    <i r="2">
      <x v="59"/>
    </i>
    <i r="2">
      <x v="64"/>
    </i>
    <i r="1">
      <x v="6"/>
    </i>
    <i r="2">
      <x v="18"/>
    </i>
    <i r="2">
      <x v="24"/>
    </i>
    <i r="2">
      <x v="63"/>
    </i>
    <i r="1">
      <x v="7"/>
    </i>
    <i r="2">
      <x v="17"/>
    </i>
    <i r="1">
      <x v="8"/>
    </i>
    <i r="2">
      <x v="10"/>
    </i>
    <i r="2">
      <x v="19"/>
    </i>
    <i r="2">
      <x v="29"/>
    </i>
    <i r="2">
      <x v="35"/>
    </i>
    <i r="2">
      <x v="41"/>
    </i>
    <i r="2">
      <x v="53"/>
    </i>
    <i r="2">
      <x v="75"/>
    </i>
    <i r="2">
      <x v="82"/>
    </i>
    <i r="2">
      <x v="86"/>
    </i>
    <i r="1">
      <x v="9"/>
    </i>
    <i r="2">
      <x v="48"/>
    </i>
    <i r="2">
      <x v="65"/>
    </i>
    <i r="1">
      <x v="10"/>
    </i>
    <i r="2">
      <x v="84"/>
    </i>
    <i r="1">
      <x v="11"/>
    </i>
    <i r="2">
      <x v="66"/>
    </i>
    <i>
      <x v="1"/>
    </i>
    <i r="1">
      <x/>
    </i>
    <i r="2">
      <x v="27"/>
    </i>
    <i r="1">
      <x v="3"/>
    </i>
    <i r="2">
      <x v="56"/>
    </i>
    <i r="1">
      <x v="4"/>
    </i>
    <i r="2">
      <x v="7"/>
    </i>
    <i r="2">
      <x v="45"/>
    </i>
    <i r="1">
      <x v="5"/>
    </i>
    <i r="2">
      <x v="24"/>
    </i>
    <i r="2">
      <x v="37"/>
    </i>
    <i r="2">
      <x v="44"/>
    </i>
    <i r="2">
      <x v="47"/>
    </i>
    <i r="2">
      <x v="63"/>
    </i>
    <i r="2">
      <x v="69"/>
    </i>
    <i r="1">
      <x v="6"/>
    </i>
    <i r="2">
      <x v="8"/>
    </i>
    <i r="2">
      <x v="9"/>
    </i>
    <i r="2">
      <x v="18"/>
    </i>
    <i r="1">
      <x v="7"/>
    </i>
    <i r="2">
      <x v="6"/>
    </i>
    <i r="1">
      <x v="8"/>
    </i>
    <i r="2">
      <x v="10"/>
    </i>
    <i r="2">
      <x v="35"/>
    </i>
    <i r="2">
      <x v="41"/>
    </i>
    <i r="2">
      <x v="53"/>
    </i>
    <i r="2">
      <x v="82"/>
    </i>
    <i r="1">
      <x v="9"/>
    </i>
    <i r="2">
      <x v="48"/>
    </i>
    <i r="2">
      <x v="65"/>
    </i>
    <i r="2">
      <x v="67"/>
    </i>
    <i r="1">
      <x v="10"/>
    </i>
    <i r="2">
      <x v="31"/>
    </i>
    <i r="2">
      <x v="74"/>
    </i>
    <i r="1">
      <x v="11"/>
    </i>
    <i r="2">
      <x v="66"/>
    </i>
    <i r="2">
      <x v="84"/>
    </i>
    <i r="1">
      <x v="13"/>
    </i>
    <i r="2">
      <x v="77"/>
    </i>
    <i>
      <x v="2"/>
    </i>
    <i r="1">
      <x v="1"/>
    </i>
    <i r="2">
      <x v="20"/>
    </i>
    <i r="1">
      <x v="3"/>
    </i>
    <i r="2">
      <x v="39"/>
    </i>
    <i r="2">
      <x v="87"/>
    </i>
    <i r="1">
      <x v="4"/>
    </i>
    <i r="2">
      <x v="1"/>
    </i>
    <i r="2">
      <x v="7"/>
    </i>
    <i r="2">
      <x v="25"/>
    </i>
    <i r="2">
      <x v="40"/>
    </i>
    <i r="2">
      <x v="56"/>
    </i>
    <i r="1">
      <x v="5"/>
    </i>
    <i r="2">
      <x v="11"/>
    </i>
    <i r="2">
      <x v="18"/>
    </i>
    <i r="2">
      <x v="24"/>
    </i>
    <i r="2">
      <x v="37"/>
    </i>
    <i r="2">
      <x v="69"/>
    </i>
    <i r="2">
      <x v="88"/>
    </i>
    <i r="1">
      <x v="8"/>
    </i>
    <i r="2">
      <x v="53"/>
    </i>
    <i r="2">
      <x v="58"/>
    </i>
    <i r="1">
      <x v="9"/>
    </i>
    <i r="2">
      <x v="32"/>
    </i>
    <i r="2">
      <x v="35"/>
    </i>
    <i r="2">
      <x v="41"/>
    </i>
    <i r="2">
      <x v="72"/>
    </i>
    <i r="2">
      <x v="73"/>
    </i>
    <i r="2">
      <x v="82"/>
    </i>
    <i r="1">
      <x v="10"/>
    </i>
    <i r="2">
      <x v="4"/>
    </i>
    <i r="2">
      <x v="48"/>
    </i>
    <i r="2">
      <x v="65"/>
    </i>
    <i r="2">
      <x v="67"/>
    </i>
    <i r="2">
      <x v="68"/>
    </i>
    <i r="2">
      <x v="71"/>
    </i>
    <i r="2">
      <x v="74"/>
    </i>
    <i r="2">
      <x v="81"/>
    </i>
    <i r="1">
      <x v="11"/>
    </i>
    <i r="2">
      <x v="31"/>
    </i>
    <i r="2">
      <x v="66"/>
    </i>
    <i r="2">
      <x v="84"/>
    </i>
    <i r="1">
      <x v="13"/>
    </i>
    <i r="2">
      <x v="77"/>
    </i>
    <i>
      <x v="3"/>
    </i>
    <i r="1">
      <x v="2"/>
    </i>
    <i r="2">
      <x v="20"/>
    </i>
    <i r="1">
      <x v="3"/>
    </i>
    <i r="2">
      <x v="87"/>
    </i>
    <i r="1">
      <x v="4"/>
    </i>
    <i r="2">
      <x v="85"/>
    </i>
    <i r="1">
      <x v="5"/>
    </i>
    <i r="2">
      <x v="69"/>
    </i>
    <i r="1">
      <x v="6"/>
    </i>
    <i r="2">
      <x v="1"/>
    </i>
    <i r="2">
      <x v="76"/>
    </i>
    <i r="1">
      <x v="8"/>
    </i>
    <i r="2">
      <x v="42"/>
    </i>
    <i r="1">
      <x v="9"/>
    </i>
    <i r="2">
      <x v="32"/>
    </i>
    <i r="2">
      <x v="35"/>
    </i>
    <i r="2">
      <x v="73"/>
    </i>
    <i r="2">
      <x v="82"/>
    </i>
    <i r="1">
      <x v="10"/>
    </i>
    <i r="2">
      <x v="48"/>
    </i>
    <i r="2">
      <x v="68"/>
    </i>
    <i r="2">
      <x v="74"/>
    </i>
    <i r="2">
      <x v="80"/>
    </i>
    <i r="2">
      <x v="83"/>
    </i>
    <i r="1">
      <x v="11"/>
    </i>
    <i r="2">
      <x v="46"/>
    </i>
    <i r="2">
      <x v="66"/>
    </i>
    <i r="2">
      <x v="84"/>
    </i>
    <i r="1">
      <x v="13"/>
    </i>
    <i r="2">
      <x v="77"/>
    </i>
    <i>
      <x v="4"/>
    </i>
    <i r="1">
      <x v="2"/>
    </i>
    <i r="2">
      <x v="20"/>
    </i>
    <i r="1">
      <x v="3"/>
    </i>
    <i r="2">
      <x v="22"/>
    </i>
    <i r="1">
      <x v="4"/>
    </i>
    <i r="2">
      <x/>
    </i>
    <i r="2">
      <x v="87"/>
    </i>
    <i r="1">
      <x v="5"/>
    </i>
    <i r="2">
      <x v="69"/>
    </i>
    <i r="1">
      <x v="6"/>
    </i>
    <i r="2">
      <x v="21"/>
    </i>
    <i r="1">
      <x v="7"/>
    </i>
    <i r="2">
      <x v="34"/>
    </i>
    <i r="1">
      <x v="8"/>
    </i>
    <i r="2">
      <x v="13"/>
    </i>
    <i r="2">
      <x v="61"/>
    </i>
    <i r="1">
      <x v="9"/>
    </i>
    <i r="2">
      <x v="32"/>
    </i>
    <i r="2">
      <x v="53"/>
    </i>
    <i r="2">
      <x v="82"/>
    </i>
    <i r="1">
      <x v="10"/>
    </i>
    <i r="2">
      <x v="4"/>
    </i>
    <i r="2">
      <x v="48"/>
    </i>
    <i r="2">
      <x v="65"/>
    </i>
    <i r="2">
      <x v="74"/>
    </i>
    <i r="2">
      <x v="83"/>
    </i>
    <i r="1">
      <x v="11"/>
    </i>
    <i r="2">
      <x v="84"/>
    </i>
    <i r="1">
      <x v="12"/>
    </i>
    <i r="2">
      <x v="66"/>
    </i>
    <i r="1">
      <x v="13"/>
    </i>
    <i r="2">
      <x v="77"/>
    </i>
    <i>
      <x v="5"/>
    </i>
    <i r="1">
      <x v="2"/>
    </i>
    <i r="2">
      <x v="54"/>
    </i>
    <i r="1">
      <x v="3"/>
    </i>
    <i r="2">
      <x v="20"/>
    </i>
    <i r="1">
      <x v="5"/>
    </i>
    <i r="2">
      <x v="24"/>
    </i>
    <i r="1">
      <x v="7"/>
    </i>
    <i r="2">
      <x v="23"/>
    </i>
    <i r="2">
      <x v="88"/>
    </i>
    <i r="1">
      <x v="8"/>
    </i>
    <i r="2">
      <x v="13"/>
    </i>
    <i r="2">
      <x v="57"/>
    </i>
    <i r="2">
      <x v="61"/>
    </i>
    <i r="1">
      <x v="9"/>
    </i>
    <i r="2">
      <x v="2"/>
    </i>
    <i r="2">
      <x v="16"/>
    </i>
    <i r="2">
      <x v="32"/>
    </i>
    <i r="2">
      <x v="82"/>
    </i>
    <i r="1">
      <x v="10"/>
    </i>
    <i r="2">
      <x v="65"/>
    </i>
    <i r="2">
      <x v="73"/>
    </i>
    <i r="2">
      <x v="81"/>
    </i>
    <i r="2">
      <x v="83"/>
    </i>
    <i r="1">
      <x v="11"/>
    </i>
    <i r="2">
      <x v="12"/>
    </i>
    <i r="2">
      <x v="80"/>
    </i>
    <i r="1">
      <x v="12"/>
    </i>
    <i r="2">
      <x v="66"/>
    </i>
    <i>
      <x v="6"/>
    </i>
    <i r="1">
      <x/>
    </i>
    <i r="2">
      <x v="78"/>
    </i>
    <i r="1">
      <x v="2"/>
    </i>
    <i r="2">
      <x v="54"/>
    </i>
    <i r="2">
      <x v="79"/>
    </i>
    <i r="1">
      <x v="3"/>
    </i>
    <i r="2">
      <x v="20"/>
    </i>
    <i r="1">
      <x v="4"/>
    </i>
    <i r="2">
      <x v="38"/>
    </i>
    <i r="1">
      <x v="5"/>
    </i>
    <i r="2">
      <x v="24"/>
    </i>
    <i r="1">
      <x v="7"/>
    </i>
    <i r="2">
      <x v="23"/>
    </i>
    <i r="2">
      <x v="52"/>
    </i>
    <i r="2">
      <x v="88"/>
    </i>
    <i r="1">
      <x v="8"/>
    </i>
    <i r="2">
      <x v="5"/>
    </i>
    <i r="2">
      <x v="57"/>
    </i>
    <i r="2">
      <x v="61"/>
    </i>
    <i r="1">
      <x v="9"/>
    </i>
    <i r="2">
      <x v="13"/>
    </i>
    <i r="2">
      <x v="35"/>
    </i>
    <i r="2">
      <x v="60"/>
    </i>
    <i r="1">
      <x v="10"/>
    </i>
    <i r="2">
      <x v="32"/>
    </i>
    <i r="2">
      <x v="65"/>
    </i>
    <i r="2">
      <x v="73"/>
    </i>
    <i r="2">
      <x v="81"/>
    </i>
    <i r="2">
      <x v="83"/>
    </i>
    <i r="1">
      <x v="11"/>
    </i>
    <i r="2">
      <x v="12"/>
    </i>
    <i r="2">
      <x v="80"/>
    </i>
    <i r="1">
      <x v="12"/>
    </i>
    <i r="2">
      <x v="66"/>
    </i>
    <i r="1">
      <x v="14"/>
    </i>
    <i r="2">
      <x v="77"/>
    </i>
    <i t="grand">
      <x/>
    </i>
  </rowItems>
  <colItems count="1">
    <i/>
  </colItems>
  <dataFields count="1">
    <dataField name="Antal av Person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D8606C-CCE3-1E47-8082-0BD5C8C4711F}" name="Pivottabell15" cacheId="112" dataOnRows="1" applyNumberFormats="0" applyBorderFormats="0" applyFontFormats="0" applyPatternFormats="0" applyAlignmentFormats="0" applyWidthHeightFormats="1" dataCaption="Värden" updatedVersion="8" minRefreshableVersion="3" useAutoFormatting="1" itemPrintTitles="1" createdVersion="8" indent="0" outline="1" outlineData="1" multipleFieldFilters="0" rowHeaderCaption="År">
  <location ref="D587:E599" firstHeaderRow="1" firstDataRow="1" firstDataCol="1"/>
  <pivotFields count="14">
    <pivotField showAll="0"/>
    <pivotField showAll="0"/>
    <pivotField dataField="1"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2">
        <item x="0"/>
        <item x="8"/>
        <item x="6"/>
        <item x="3"/>
        <item x="1"/>
        <item x="2"/>
        <item x="7"/>
        <item x="4"/>
        <item x="5"/>
        <item x="10"/>
        <item x="9"/>
        <item t="default"/>
      </items>
    </pivotField>
  </pivotFields>
  <rowFields count="1">
    <field x="13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Kvinnor starter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C0D9D93-30A0-8446-9517-4F678A1D1B2B}" name="Pivottabell14" cacheId="105" applyNumberFormats="0" applyBorderFormats="0" applyFontFormats="0" applyPatternFormats="0" applyAlignmentFormats="0" applyWidthHeightFormats="1" dataCaption="Värden" updatedVersion="8" minRefreshableVersion="3" useAutoFormatting="1" itemPrintTitles="1" createdVersion="8" indent="0" outline="1" outlineData="1" multipleFieldFilters="0" rowHeaderCaption="År">
  <location ref="A587:B603" firstHeaderRow="1" firstDataRow="1" firstDataCol="1"/>
  <pivotFields count="14">
    <pivotField showAll="0"/>
    <pivotField showAll="0"/>
    <pivotField dataField="1" showAll="0"/>
    <pivotField showAll="0"/>
    <pivotField numFmtId="14" showAll="0"/>
    <pivotField showAll="0"/>
    <pivotField showAll="0"/>
    <pivotField showAll="0"/>
    <pivotField showAll="0"/>
    <pivotField showAll="0">
      <items count="8">
        <item x="5"/>
        <item x="0"/>
        <item x="6"/>
        <item x="2"/>
        <item x="1"/>
        <item x="3"/>
        <item x="4"/>
        <item t="default"/>
      </items>
    </pivotField>
    <pivotField showAll="0"/>
    <pivotField showAll="0"/>
    <pivotField showAll="0"/>
    <pivotField axis="axisRow" showAll="0">
      <items count="16">
        <item x="0"/>
        <item x="11"/>
        <item x="1"/>
        <item x="2"/>
        <item x="7"/>
        <item x="3"/>
        <item x="6"/>
        <item x="8"/>
        <item x="4"/>
        <item x="9"/>
        <item x="12"/>
        <item x="5"/>
        <item x="14"/>
        <item x="10"/>
        <item x="13"/>
        <item t="default"/>
      </items>
    </pivotField>
  </pivotFields>
  <rowFields count="1">
    <field x="1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Män starter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5935491-8EC5-3346-8D66-75CD989956F7}" name="Pivottabell5" cacheId="105" applyNumberFormats="0" applyBorderFormats="0" applyFontFormats="0" applyPatternFormats="0" applyAlignmentFormats="0" applyWidthHeightFormats="1" dataCaption="Värden" updatedVersion="8" minRefreshableVersion="3" useAutoFormatting="1" itemPrintTitles="1" createdVersion="8" indent="0" outline="1" outlineData="1" multipleFieldFilters="0" rowHeaderCaption="Män">
  <location ref="A31:A112" firstHeaderRow="1" firstDataRow="1" firstDataCol="1"/>
  <pivotFields count="14">
    <pivotField showAll="0"/>
    <pivotField showAll="0"/>
    <pivotField axis="axisRow" showAll="0" sortType="ascending">
      <items count="90">
        <item x="20"/>
        <item x="44"/>
        <item x="46"/>
        <item m="1" x="88"/>
        <item x="60"/>
        <item x="72"/>
        <item x="22"/>
        <item x="8"/>
        <item x="77"/>
        <item x="10"/>
        <item x="29"/>
        <item x="66"/>
        <item x="70"/>
        <item x="38"/>
        <item m="1" x="87"/>
        <item m="1" x="86"/>
        <item x="49"/>
        <item x="11"/>
        <item x="9"/>
        <item x="75"/>
        <item x="1"/>
        <item x="19"/>
        <item x="58"/>
        <item x="47"/>
        <item x="39"/>
        <item x="79"/>
        <item m="1" x="85"/>
        <item x="0"/>
        <item x="31"/>
        <item x="32"/>
        <item m="1" x="80"/>
        <item x="68"/>
        <item x="37"/>
        <item m="1" x="84"/>
        <item x="52"/>
        <item x="50"/>
        <item x="30"/>
        <item x="59"/>
        <item x="71"/>
        <item x="23"/>
        <item x="76"/>
        <item x="42"/>
        <item x="12"/>
        <item x="26"/>
        <item x="3"/>
        <item x="40"/>
        <item x="64"/>
        <item x="63"/>
        <item x="28"/>
        <item m="1" x="83"/>
        <item m="1" x="81"/>
        <item x="17"/>
        <item x="73"/>
        <item x="53"/>
        <item x="2"/>
        <item x="16"/>
        <item x="24"/>
        <item x="36"/>
        <item x="65"/>
        <item x="69"/>
        <item x="74"/>
        <item x="48"/>
        <item m="1" x="82"/>
        <item x="7"/>
        <item x="62"/>
        <item x="33"/>
        <item x="34"/>
        <item x="67"/>
        <item x="56"/>
        <item x="4"/>
        <item x="18"/>
        <item x="61"/>
        <item x="78"/>
        <item x="45"/>
        <item x="51"/>
        <item x="43"/>
        <item x="57"/>
        <item x="14"/>
        <item x="15"/>
        <item x="35"/>
        <item x="41"/>
        <item x="55"/>
        <item x="13"/>
        <item x="21"/>
        <item x="6"/>
        <item x="27"/>
        <item x="5"/>
        <item x="25"/>
        <item x="54"/>
        <item t="default"/>
      </items>
    </pivotField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81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7"/>
    </i>
    <i>
      <x v="28"/>
    </i>
    <i>
      <x v="29"/>
    </i>
    <i>
      <x v="31"/>
    </i>
    <i>
      <x v="32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BFB0A7-B5CF-5B47-872A-3AE9B5509A16}" name="Pivottabell8" cacheId="112" dataOnRows="1" applyNumberFormats="0" applyBorderFormats="0" applyFontFormats="0" applyPatternFormats="0" applyAlignmentFormats="0" applyWidthHeightFormats="1" dataCaption="Värden" updatedVersion="8" minRefreshableVersion="3" useAutoFormatting="1" itemPrintTitles="1" createdVersion="8" indent="0" outline="1" outlineData="1" multipleFieldFilters="0" rowHeaderCaption="År">
  <location ref="D240:E248" firstHeaderRow="1" firstDataRow="1" firstDataCol="1"/>
  <pivotFields count="14">
    <pivotField showAll="0"/>
    <pivotField showAll="0"/>
    <pivotField dataField="1" showAll="0"/>
    <pivotField showAll="0"/>
    <pivotField numFmtId="14" showAll="0"/>
    <pivotField showAll="0"/>
    <pivotField showAll="0"/>
    <pivotField showAll="0"/>
    <pivotField showAll="0"/>
    <pivotField axis="axisRow" showAll="0">
      <items count="8">
        <item x="0"/>
        <item x="1"/>
        <item x="2"/>
        <item x="4"/>
        <item x="3"/>
        <item x="6"/>
        <item x="5"/>
        <item t="default"/>
      </items>
    </pivotField>
    <pivotField showAll="0"/>
    <pivotField showAll="0"/>
    <pivotField showAll="0"/>
    <pivotField showAll="0"/>
  </pivotFields>
  <rowFields count="1">
    <field x="9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Kvinnor starter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A009C6-4F3F-AC47-801D-04D883859E5C}" name="Pivottabell13" cacheId="105" applyNumberFormats="0" applyBorderFormats="0" applyFontFormats="0" applyPatternFormats="0" applyAlignmentFormats="0" applyWidthHeightFormats="1" dataCaption="Värden" updatedVersion="8" minRefreshableVersion="3" useAutoFormatting="1" itemPrintTitles="1" createdVersion="8" indent="0" outline="1" outlineData="1" multipleFieldFilters="0" rowHeaderCaption="År">
  <location ref="A504:B584" firstHeaderRow="1" firstDataRow="1" firstDataCol="1"/>
  <pivotFields count="14">
    <pivotField showAll="0"/>
    <pivotField showAll="0"/>
    <pivotField dataField="1" showAll="0"/>
    <pivotField showAll="0"/>
    <pivotField numFmtId="14" showAll="0"/>
    <pivotField showAll="0"/>
    <pivotField showAll="0"/>
    <pivotField showAll="0"/>
    <pivotField showAll="0"/>
    <pivotField axis="axisRow" showAll="0">
      <items count="8">
        <item x="5"/>
        <item x="0"/>
        <item x="6"/>
        <item x="2"/>
        <item x="1"/>
        <item x="3"/>
        <item x="4"/>
        <item t="default"/>
      </items>
    </pivotField>
    <pivotField showAll="0"/>
    <pivotField showAll="0"/>
    <pivotField showAll="0"/>
    <pivotField axis="axisRow" showAll="0">
      <items count="16">
        <item x="0"/>
        <item x="11"/>
        <item x="1"/>
        <item x="2"/>
        <item x="7"/>
        <item x="3"/>
        <item x="6"/>
        <item x="8"/>
        <item x="4"/>
        <item x="9"/>
        <item x="12"/>
        <item x="5"/>
        <item x="14"/>
        <item x="10"/>
        <item x="13"/>
        <item t="default"/>
      </items>
    </pivotField>
  </pivotFields>
  <rowFields count="2">
    <field x="9"/>
    <field x="13"/>
  </rowFields>
  <rowItems count="80">
    <i>
      <x/>
    </i>
    <i r="1">
      <x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>
      <x v="2"/>
    </i>
    <i r="1">
      <x v="1"/>
    </i>
    <i r="1">
      <x v="3"/>
    </i>
    <i r="1">
      <x v="4"/>
    </i>
    <i r="1">
      <x v="5"/>
    </i>
    <i r="1">
      <x v="8"/>
    </i>
    <i r="1">
      <x v="9"/>
    </i>
    <i r="1">
      <x v="10"/>
    </i>
    <i r="1">
      <x v="11"/>
    </i>
    <i r="1">
      <x v="13"/>
    </i>
    <i>
      <x v="3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3"/>
    </i>
    <i>
      <x v="4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5"/>
    </i>
    <i r="1">
      <x v="2"/>
    </i>
    <i r="1">
      <x v="3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t="grand">
      <x/>
    </i>
  </rowItems>
  <colItems count="1">
    <i/>
  </colItems>
  <dataFields count="1">
    <dataField name="Män starter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AB3878-AC1E-5844-85BB-E67AECE293C6}" name="tbl_LK_Roslagen_Män" displayName="tbl_LK_Roslagen_Män" ref="A1:N475" totalsRowShown="0" headerRowDxfId="34" dataDxfId="32" headerRowBorderDxfId="33" tableBorderDxfId="31">
  <autoFilter ref="A1:N475" xr:uid="{B8AB3878-AC1E-5844-85BB-E67AECE293C6}"/>
  <sortState xmlns:xlrd2="http://schemas.microsoft.com/office/spreadsheetml/2017/richdata2" ref="A2:N475">
    <sortCondition ref="A2:A475"/>
    <sortCondition ref="B2:B475"/>
    <sortCondition ref="N2:N475"/>
  </sortState>
  <tableColumns count="14">
    <tableColumn id="1" xr3:uid="{37FD91B0-04D7-9440-99D0-C9E75DB68D05}" name="Distans" dataDxfId="30"/>
    <tableColumn id="2" xr3:uid="{8A21F866-703F-F448-AD1A-6A58C5BE334A}" name="Tid" dataDxfId="29"/>
    <tableColumn id="3" xr3:uid="{18CD8FEC-2CD6-164F-9565-D869E7FC0BDF}" name="Person" dataDxfId="28"/>
    <tableColumn id="4" xr3:uid="{AFA6DD80-D784-844A-9A05-9A50F6606D6C}" name="Var" dataDxfId="27"/>
    <tableColumn id="5" xr3:uid="{906ADF3D-E9D9-AA4F-85E3-2D1EE9E61C3E}" name="När" dataDxfId="26"/>
    <tableColumn id="6" xr3:uid="{E65AD6D1-AB75-E840-8215-664B8B17477E}" name="Tävling" dataDxfId="25"/>
    <tableColumn id="7" xr3:uid="{192C6DAA-0C1D-4943-988D-A88D5B9878BA}" name="Noterning" dataDxfId="24"/>
    <tableColumn id="8" xr3:uid="{D26BDC9F-EF02-9F44-83D1-3824BD627ABA}" name="Uppdaterat" dataDxfId="23"/>
    <tableColumn id="9" xr3:uid="{568820C7-5F58-1C42-9E98-BA30B71D1DE7}" name="Född" dataDxfId="22">
      <calculatedColumnFormula>RIGHT(tbl_LK_Roslagen_Män[[#This Row],[Person]],2)</calculatedColumnFormula>
    </tableColumn>
    <tableColumn id="10" xr3:uid="{05E6E22F-0BD4-0B41-ADD9-BEA7793A3EFC}" name="År" dataDxfId="21">
      <calculatedColumnFormula>TEXT(tbl_LK_Roslagen_Män[[#This Row],[När]],"ÅÅÅÅ")</calculatedColumnFormula>
    </tableColumn>
    <tableColumn id="15" xr3:uid="{17DA4F53-41D4-F746-B025-0BD76F7EE96F}" name="Århundrade" dataDxfId="20">
      <calculatedColumnFormula>IF(tbl_LK_Roslagen_Män[[#This Row],[Född]]&lt;"23",20,19)</calculatedColumnFormula>
    </tableColumn>
    <tableColumn id="16" xr3:uid="{8184325E-A8D4-A44D-8270-0FEAA597E580}" name="Född_år" dataDxfId="19">
      <calculatedColumnFormula>CONCATENATE(tbl_LK_Roslagen_Män[[#This Row],[Århundrade]],tbl_LK_Roslagen_Män[[#This Row],[Född]])</calculatedColumnFormula>
    </tableColumn>
    <tableColumn id="17" xr3:uid="{B2980E0D-3E42-5F41-BC50-6778ABC58C2A}" name="Ålder" dataDxfId="18">
      <calculatedColumnFormula>tbl_LK_Roslagen_Män[[#This Row],[År]]-tbl_LK_Roslagen_Män[[#This Row],[Född_år]]</calculatedColumnFormula>
    </tableColumn>
    <tableColumn id="18" xr3:uid="{52A10B5E-F1CB-DC48-B0EC-E8048E3AFAEA}" name="Klass" dataDxfId="17">
      <calculatedColumnFormula>IF(M2&gt;=80,"K/M80-84",IF(M2&gt;=75,"K/M75-79",IF(M2&gt;=70,"K/M70-74",IF(M2&gt;=65,"K/M65-69",IF(M2&gt;=60,"K/M60-64",IF(M2&gt;=55,"K/M55-59",IF(M2&gt;=50,"K/M50-54",IF(M2&gt;=45,"K/M45-49",IF(M2&gt;=40,"K/M40-44",IF(M2&gt;=35,"K/M35-39",IF(M2&gt;=23,"K/M Senior",IF(M2&gt;=20,"K/M22 Junior",IF(M2&gt;=18,"F/P19 Junior",IF(M2&gt;=16,"F/P17 Ungdom",IF(M2&gt;=14,"F/P15 Ungdom",IF(M2&gt;=12,"F/P13 Ungdom","Barn"))))))))))))))))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B59255-3A37-0947-A01D-389D5A8EE774}" name="Tabell2_LK_Roslagen_Kvinnor" displayName="Tabell2_LK_Roslagen_Kvinnor" ref="A1:N374" totalsRowShown="0" headerRowDxfId="16" headerRowBorderDxfId="15" tableBorderDxfId="14">
  <autoFilter ref="A1:N374" xr:uid="{01B59255-3A37-0947-A01D-389D5A8EE774}"/>
  <sortState xmlns:xlrd2="http://schemas.microsoft.com/office/spreadsheetml/2017/richdata2" ref="A2:N374">
    <sortCondition ref="A2:A374"/>
    <sortCondition ref="B2:B374"/>
  </sortState>
  <tableColumns count="14">
    <tableColumn id="1" xr3:uid="{EF4A51FF-1B38-DD47-801E-7CAF8D800840}" name="Distans" dataDxfId="13"/>
    <tableColumn id="2" xr3:uid="{141356F5-F04F-F54B-B999-3DABEB6638B8}" name="Tid" dataDxfId="12"/>
    <tableColumn id="3" xr3:uid="{DBF3E19F-FEDE-AF42-BE67-D747E8B4341A}" name="Person" dataDxfId="11"/>
    <tableColumn id="4" xr3:uid="{5BE71EB7-1439-CB42-9B00-FB1C90B6CB42}" name="Var" dataDxfId="10"/>
    <tableColumn id="5" xr3:uid="{8A509040-09A8-7E49-86B4-478E53BD596A}" name="När" dataDxfId="9"/>
    <tableColumn id="6" xr3:uid="{B46B0515-E461-6847-A3E3-B09D949A4C3A}" name="Tävling" dataDxfId="8"/>
    <tableColumn id="7" xr3:uid="{3109B82C-045B-1B4A-BCAA-D9B18AF7C44A}" name="Noterning" dataDxfId="7"/>
    <tableColumn id="8" xr3:uid="{C737B471-8C4D-6343-A845-CA51524ECAE7}" name="Uppdaterat" dataDxfId="6"/>
    <tableColumn id="9" xr3:uid="{30D3B48C-3FA6-D541-ADEB-5666ACF610DF}" name="Född" dataDxfId="5">
      <calculatedColumnFormula>RIGHT(Tabell2_LK_Roslagen_Kvinnor[[#This Row],[Person]],2)</calculatedColumnFormula>
    </tableColumn>
    <tableColumn id="10" xr3:uid="{0F57FDC2-0D23-A540-9A99-0AFD9762C8A3}" name="År" dataDxfId="4">
      <calculatedColumnFormula>TEXT(Tabell2_LK_Roslagen_Kvinnor[[#This Row],[När]],"ÅÅÅÅ")</calculatedColumnFormula>
    </tableColumn>
    <tableColumn id="11" xr3:uid="{4A8DE212-0BA3-834A-8D0E-D65D562999EE}" name="Århundrade" dataDxfId="3">
      <calculatedColumnFormula>IF(Tabell2_LK_Roslagen_Kvinnor[[#This Row],[Född]]&lt;"23",20,19)</calculatedColumnFormula>
    </tableColumn>
    <tableColumn id="12" xr3:uid="{26F5E407-2B59-2B43-9EE7-A0E89F402B19}" name="Född_år" dataDxfId="2">
      <calculatedColumnFormula>CONCATENATE(Tabell2_LK_Roslagen_Kvinnor[[#This Row],[Århundrade]],Tabell2_LK_Roslagen_Kvinnor[[#This Row],[Född]])</calculatedColumnFormula>
    </tableColumn>
    <tableColumn id="13" xr3:uid="{E14144CE-F10D-8A41-B1DF-5EFA3557B3F7}" name="Ålder" dataDxfId="1">
      <calculatedColumnFormula>Tabell2_LK_Roslagen_Kvinnor[[#This Row],[År]]-Tabell2_LK_Roslagen_Kvinnor[[#This Row],[Född_år]]</calculatedColumnFormula>
    </tableColumn>
    <tableColumn id="14" xr3:uid="{909C02F8-4F52-894B-BCE6-7D1A5926D0CE}" name="Klass" dataDxfId="0">
      <calculatedColumnFormula>IF(M2&gt;=80,"K/M80-84",IF(M2&gt;=75,"K/M75-79",IF(M2&gt;=70,"K/M70-74",IF(M2&gt;=65,"K/M65-69",IF(M2&gt;=60,"K/M60-64",IF(M2&gt;=55,"K/M55-59",IF(M2&gt;=50,"K/M50-54",IF(M2&gt;=45,"K/M45-49",IF(M2&gt;=40,"K/M40-44",IF(M2&gt;=35,"K/M35-39",IF(M2&gt;=23,"K/M Senior",IF(M2&gt;=20,"K/M22 Junior",IF(M2&gt;=18,"F/P19 Junior",IF(M2&gt;=16,"F/P17 Ungdom",IF(M2&gt;=14,"F/P15 Ungdom",IF(M2&gt;=12,"F/P13 Ungdom","Barn"))))))))))))))))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D5E0F-B878-9F44-AFE0-50450DE47CBD}">
  <dimension ref="A1:N573"/>
  <sheetViews>
    <sheetView tabSelected="1" workbookViewId="0">
      <pane ySplit="1" topLeftCell="A341" activePane="bottomLeft" state="frozen"/>
      <selection pane="bottomLeft" activeCell="A482" sqref="A482"/>
    </sheetView>
  </sheetViews>
  <sheetFormatPr baseColWidth="10" defaultRowHeight="18" customHeight="1"/>
  <cols>
    <col min="1" max="1" width="15.83203125" bestFit="1" customWidth="1"/>
    <col min="2" max="2" width="12.5" bestFit="1" customWidth="1"/>
    <col min="3" max="3" width="74.83203125" bestFit="1" customWidth="1"/>
    <col min="4" max="4" width="12" bestFit="1" customWidth="1"/>
    <col min="5" max="5" width="11.83203125" bestFit="1" customWidth="1"/>
    <col min="6" max="6" width="33.6640625" bestFit="1" customWidth="1"/>
    <col min="7" max="7" width="52.5" bestFit="1" customWidth="1"/>
    <col min="8" max="8" width="16.33203125" bestFit="1" customWidth="1"/>
    <col min="10" max="10" width="11.83203125" bestFit="1" customWidth="1"/>
    <col min="13" max="13" width="13.33203125" bestFit="1" customWidth="1"/>
    <col min="14" max="14" width="14.83203125" bestFit="1" customWidth="1"/>
  </cols>
  <sheetData>
    <row r="1" spans="1:14" ht="18" customHeight="1">
      <c r="A1" s="32" t="s">
        <v>6</v>
      </c>
      <c r="B1" s="32" t="s">
        <v>0</v>
      </c>
      <c r="C1" s="32" t="s">
        <v>1</v>
      </c>
      <c r="D1" s="32" t="s">
        <v>2</v>
      </c>
      <c r="E1" s="32" t="s">
        <v>3</v>
      </c>
      <c r="F1" s="32" t="s">
        <v>115</v>
      </c>
      <c r="G1" s="32" t="s">
        <v>4</v>
      </c>
      <c r="H1" s="33" t="s">
        <v>5</v>
      </c>
      <c r="I1" s="32" t="s">
        <v>738</v>
      </c>
      <c r="J1" s="32" t="s">
        <v>1315</v>
      </c>
      <c r="K1" s="32" t="s">
        <v>1324</v>
      </c>
      <c r="L1" s="32" t="s">
        <v>1323</v>
      </c>
      <c r="M1" s="32" t="s">
        <v>1325</v>
      </c>
      <c r="N1" s="32" t="s">
        <v>739</v>
      </c>
    </row>
    <row r="2" spans="1:14" ht="18" customHeight="1">
      <c r="A2" s="1">
        <v>60</v>
      </c>
      <c r="B2" s="4" t="s">
        <v>116</v>
      </c>
      <c r="C2" s="4" t="s">
        <v>117</v>
      </c>
      <c r="D2" s="4" t="s">
        <v>9</v>
      </c>
      <c r="E2" s="5">
        <v>43327</v>
      </c>
      <c r="F2" s="4" t="s">
        <v>118</v>
      </c>
      <c r="G2" s="4" t="s">
        <v>119</v>
      </c>
      <c r="H2" s="28">
        <v>43328</v>
      </c>
      <c r="I2" s="43" t="str">
        <f>RIGHT(tbl_LK_Roslagen_Män[[#This Row],[Person]],2)</f>
        <v>09</v>
      </c>
      <c r="J2" s="45" t="str">
        <f>TEXT(tbl_LK_Roslagen_Män[[#This Row],[När]],"ÅÅÅÅ")</f>
        <v>2018</v>
      </c>
      <c r="K2" s="44">
        <f>IF(tbl_LK_Roslagen_Män[[#This Row],[Född]]&lt;"23",20,19)</f>
        <v>20</v>
      </c>
      <c r="L2" s="44" t="str">
        <f>CONCATENATE(tbl_LK_Roslagen_Män[[#This Row],[Århundrade]],tbl_LK_Roslagen_Män[[#This Row],[Född]])</f>
        <v>2009</v>
      </c>
      <c r="M2" s="44">
        <f>tbl_LK_Roslagen_Män[[#This Row],[År]]-tbl_LK_Roslagen_Män[[#This Row],[Född_år]]</f>
        <v>9</v>
      </c>
      <c r="N2" t="str">
        <f t="shared" ref="N2:N65" si="0">IF(M2&gt;=80,"K/M80-84",IF(M2&gt;=75,"K/M75-79",IF(M2&gt;=70,"K/M70-74",IF(M2&gt;=65,"K/M65-69",IF(M2&gt;=60,"K/M60-64",IF(M2&gt;=55,"K/M55-59",IF(M2&gt;=50,"K/M50-54",IF(M2&gt;=45,"K/M45-49",IF(M2&gt;=40,"K/M40-44",IF(M2&gt;=35,"K/M35-39",IF(M2&gt;=23,"K/M Senior",IF(M2&gt;=20,"K/M22 Junior",IF(M2&gt;=18,"F/P19 Junior",IF(M2&gt;=16,"F/P17 Ungdom",IF(M2&gt;=14,"F/P15 Ungdom",IF(M2&gt;=12,"F/P13 Ungdom","Barn"))))))))))))))))</f>
        <v>Barn</v>
      </c>
    </row>
    <row r="3" spans="1:14" ht="18" customHeight="1">
      <c r="A3" s="1">
        <v>80</v>
      </c>
      <c r="B3" s="4" t="s">
        <v>924</v>
      </c>
      <c r="C3" s="4" t="s">
        <v>294</v>
      </c>
      <c r="D3" s="4" t="s">
        <v>83</v>
      </c>
      <c r="E3" s="2">
        <v>44444</v>
      </c>
      <c r="F3" s="1" t="s">
        <v>925</v>
      </c>
      <c r="G3" s="4" t="s">
        <v>847</v>
      </c>
      <c r="H3" s="29">
        <v>44447</v>
      </c>
      <c r="I3" s="43" t="str">
        <f>RIGHT(tbl_LK_Roslagen_Män[[#This Row],[Person]],2)</f>
        <v>06</v>
      </c>
      <c r="J3" s="45" t="str">
        <f>TEXT(tbl_LK_Roslagen_Män[[#This Row],[När]],"ÅÅÅÅ")</f>
        <v>2021</v>
      </c>
      <c r="K3" s="44">
        <f>IF(tbl_LK_Roslagen_Män[[#This Row],[Född]]&lt;"23",20,19)</f>
        <v>20</v>
      </c>
      <c r="L3" s="44" t="str">
        <f>CONCATENATE(tbl_LK_Roslagen_Män[[#This Row],[Århundrade]],tbl_LK_Roslagen_Män[[#This Row],[Född]])</f>
        <v>2006</v>
      </c>
      <c r="M3" s="44">
        <f>tbl_LK_Roslagen_Män[[#This Row],[År]]-tbl_LK_Roslagen_Män[[#This Row],[Född_år]]</f>
        <v>15</v>
      </c>
      <c r="N3" t="str">
        <f t="shared" si="0"/>
        <v>F/P15 Ungdom</v>
      </c>
    </row>
    <row r="4" spans="1:14" ht="18" customHeight="1">
      <c r="A4" s="1">
        <v>80</v>
      </c>
      <c r="B4" s="4" t="s">
        <v>846</v>
      </c>
      <c r="C4" s="4" t="s">
        <v>294</v>
      </c>
      <c r="D4" s="4" t="s">
        <v>83</v>
      </c>
      <c r="E4" s="5">
        <v>44066</v>
      </c>
      <c r="F4" s="5" t="s">
        <v>798</v>
      </c>
      <c r="G4" s="4" t="s">
        <v>847</v>
      </c>
      <c r="H4" s="29">
        <v>44068</v>
      </c>
      <c r="I4" s="43" t="str">
        <f>RIGHT(tbl_LK_Roslagen_Män[[#This Row],[Person]],2)</f>
        <v>06</v>
      </c>
      <c r="J4" s="45" t="str">
        <f>TEXT(tbl_LK_Roslagen_Män[[#This Row],[När]],"ÅÅÅÅ")</f>
        <v>2020</v>
      </c>
      <c r="K4" s="44">
        <f>IF(tbl_LK_Roslagen_Män[[#This Row],[Född]]&lt;"23",20,19)</f>
        <v>20</v>
      </c>
      <c r="L4" s="44" t="str">
        <f>CONCATENATE(tbl_LK_Roslagen_Män[[#This Row],[Århundrade]],tbl_LK_Roslagen_Män[[#This Row],[Född]])</f>
        <v>2006</v>
      </c>
      <c r="M4" s="44">
        <f>tbl_LK_Roslagen_Män[[#This Row],[År]]-tbl_LK_Roslagen_Män[[#This Row],[Född_år]]</f>
        <v>14</v>
      </c>
      <c r="N4" t="str">
        <f t="shared" si="0"/>
        <v>F/P15 Ungdom</v>
      </c>
    </row>
    <row r="5" spans="1:14" ht="18" customHeight="1">
      <c r="A5" s="1">
        <v>80</v>
      </c>
      <c r="B5" s="4" t="s">
        <v>120</v>
      </c>
      <c r="C5" s="4" t="s">
        <v>117</v>
      </c>
      <c r="D5" s="4" t="s">
        <v>9</v>
      </c>
      <c r="E5" s="5">
        <v>43273</v>
      </c>
      <c r="F5" s="4" t="s">
        <v>121</v>
      </c>
      <c r="G5" s="4" t="s">
        <v>122</v>
      </c>
      <c r="H5" s="28">
        <v>43336</v>
      </c>
      <c r="I5" s="43" t="str">
        <f>RIGHT(tbl_LK_Roslagen_Män[[#This Row],[Person]],2)</f>
        <v>09</v>
      </c>
      <c r="J5" s="45" t="str">
        <f>TEXT(tbl_LK_Roslagen_Män[[#This Row],[När]],"ÅÅÅÅ")</f>
        <v>2018</v>
      </c>
      <c r="K5" s="44">
        <f>IF(tbl_LK_Roslagen_Män[[#This Row],[Född]]&lt;"23",20,19)</f>
        <v>20</v>
      </c>
      <c r="L5" s="44" t="str">
        <f>CONCATENATE(tbl_LK_Roslagen_Män[[#This Row],[Århundrade]],tbl_LK_Roslagen_Män[[#This Row],[Född]])</f>
        <v>2009</v>
      </c>
      <c r="M5" s="44">
        <f>tbl_LK_Roslagen_Män[[#This Row],[År]]-tbl_LK_Roslagen_Män[[#This Row],[Född_år]]</f>
        <v>9</v>
      </c>
      <c r="N5" t="str">
        <f t="shared" si="0"/>
        <v>Barn</v>
      </c>
    </row>
    <row r="6" spans="1:14" ht="18" customHeight="1">
      <c r="A6" s="1">
        <v>100</v>
      </c>
      <c r="B6" s="4" t="s">
        <v>1094</v>
      </c>
      <c r="C6" s="4" t="s">
        <v>294</v>
      </c>
      <c r="D6" s="4" t="s">
        <v>83</v>
      </c>
      <c r="E6" s="2">
        <v>44799</v>
      </c>
      <c r="F6" s="2" t="s">
        <v>1095</v>
      </c>
      <c r="G6" s="4" t="s">
        <v>182</v>
      </c>
      <c r="H6" s="29">
        <v>44802</v>
      </c>
      <c r="I6" s="43" t="str">
        <f>RIGHT(tbl_LK_Roslagen_Män[[#This Row],[Person]],2)</f>
        <v>06</v>
      </c>
      <c r="J6" s="45" t="str">
        <f>TEXT(tbl_LK_Roslagen_Män[[#This Row],[När]],"ÅÅÅÅ")</f>
        <v>2022</v>
      </c>
      <c r="K6" s="44">
        <f>IF(tbl_LK_Roslagen_Män[[#This Row],[Född]]&lt;"23",20,19)</f>
        <v>20</v>
      </c>
      <c r="L6" s="44" t="str">
        <f>CONCATENATE(tbl_LK_Roslagen_Män[[#This Row],[Århundrade]],tbl_LK_Roslagen_Män[[#This Row],[Född]])</f>
        <v>2006</v>
      </c>
      <c r="M6" s="44">
        <f>tbl_LK_Roslagen_Män[[#This Row],[År]]-tbl_LK_Roslagen_Män[[#This Row],[Född_år]]</f>
        <v>16</v>
      </c>
      <c r="N6" t="str">
        <f t="shared" si="0"/>
        <v>F/P17 Ungdom</v>
      </c>
    </row>
    <row r="7" spans="1:14" ht="18" customHeight="1">
      <c r="A7" s="1">
        <v>100</v>
      </c>
      <c r="B7" s="4" t="s">
        <v>1096</v>
      </c>
      <c r="C7" s="4" t="s">
        <v>294</v>
      </c>
      <c r="D7" s="4" t="s">
        <v>83</v>
      </c>
      <c r="E7" s="2">
        <v>44787</v>
      </c>
      <c r="F7" s="2" t="s">
        <v>1097</v>
      </c>
      <c r="G7" s="4" t="s">
        <v>182</v>
      </c>
      <c r="H7" s="29">
        <v>44790</v>
      </c>
      <c r="I7" s="43" t="str">
        <f>RIGHT(tbl_LK_Roslagen_Män[[#This Row],[Person]],2)</f>
        <v>06</v>
      </c>
      <c r="J7" s="45" t="str">
        <f>TEXT(tbl_LK_Roslagen_Män[[#This Row],[När]],"ÅÅÅÅ")</f>
        <v>2022</v>
      </c>
      <c r="K7" s="44">
        <f>IF(tbl_LK_Roslagen_Män[[#This Row],[Född]]&lt;"23",20,19)</f>
        <v>20</v>
      </c>
      <c r="L7" s="44" t="str">
        <f>CONCATENATE(tbl_LK_Roslagen_Män[[#This Row],[Århundrade]],tbl_LK_Roslagen_Män[[#This Row],[Född]])</f>
        <v>2006</v>
      </c>
      <c r="M7" s="44">
        <f>tbl_LK_Roslagen_Män[[#This Row],[År]]-tbl_LK_Roslagen_Män[[#This Row],[Född_år]]</f>
        <v>16</v>
      </c>
      <c r="N7" t="str">
        <f t="shared" si="0"/>
        <v>F/P17 Ungdom</v>
      </c>
    </row>
    <row r="8" spans="1:14" ht="18" customHeight="1">
      <c r="A8" s="1">
        <v>100</v>
      </c>
      <c r="B8" s="4" t="s">
        <v>926</v>
      </c>
      <c r="C8" s="4" t="s">
        <v>294</v>
      </c>
      <c r="D8" s="4" t="s">
        <v>9</v>
      </c>
      <c r="E8" s="2">
        <v>44405</v>
      </c>
      <c r="F8" s="1" t="s">
        <v>781</v>
      </c>
      <c r="G8" s="4"/>
      <c r="H8" s="29">
        <v>44408</v>
      </c>
      <c r="I8" s="43" t="str">
        <f>RIGHT(tbl_LK_Roslagen_Män[[#This Row],[Person]],2)</f>
        <v>06</v>
      </c>
      <c r="J8" s="45" t="str">
        <f>TEXT(tbl_LK_Roslagen_Män[[#This Row],[När]],"ÅÅÅÅ")</f>
        <v>2021</v>
      </c>
      <c r="K8" s="44">
        <f>IF(tbl_LK_Roslagen_Män[[#This Row],[Född]]&lt;"23",20,19)</f>
        <v>20</v>
      </c>
      <c r="L8" s="44" t="str">
        <f>CONCATENATE(tbl_LK_Roslagen_Män[[#This Row],[Århundrade]],tbl_LK_Roslagen_Män[[#This Row],[Född]])</f>
        <v>2006</v>
      </c>
      <c r="M8" s="44">
        <f>tbl_LK_Roslagen_Män[[#This Row],[År]]-tbl_LK_Roslagen_Män[[#This Row],[Född_år]]</f>
        <v>15</v>
      </c>
      <c r="N8" t="str">
        <f t="shared" si="0"/>
        <v>F/P15 Ungdom</v>
      </c>
    </row>
    <row r="9" spans="1:14" ht="18" customHeight="1">
      <c r="A9" s="1">
        <v>100</v>
      </c>
      <c r="B9" s="4" t="s">
        <v>1143</v>
      </c>
      <c r="C9" s="4" t="s">
        <v>294</v>
      </c>
      <c r="D9" s="4" t="s">
        <v>9</v>
      </c>
      <c r="E9" s="2">
        <v>45074</v>
      </c>
      <c r="F9" s="2" t="s">
        <v>1144</v>
      </c>
      <c r="G9" s="4"/>
      <c r="H9" s="29">
        <v>45080</v>
      </c>
      <c r="I9" s="43" t="str">
        <f>RIGHT(tbl_LK_Roslagen_Män[[#This Row],[Person]],2)</f>
        <v>06</v>
      </c>
      <c r="J9" s="45" t="str">
        <f>TEXT(tbl_LK_Roslagen_Män[[#This Row],[När]],"ÅÅÅÅ")</f>
        <v>2023</v>
      </c>
      <c r="K9" s="44">
        <f>IF(tbl_LK_Roslagen_Män[[#This Row],[Född]]&lt;"23",20,19)</f>
        <v>20</v>
      </c>
      <c r="L9" s="44" t="str">
        <f>CONCATENATE(tbl_LK_Roslagen_Män[[#This Row],[Århundrade]],tbl_LK_Roslagen_Män[[#This Row],[Född]])</f>
        <v>2006</v>
      </c>
      <c r="M9" s="44">
        <f>tbl_LK_Roslagen_Män[[#This Row],[År]]-tbl_LK_Roslagen_Män[[#This Row],[Född_år]]</f>
        <v>17</v>
      </c>
      <c r="N9" t="str">
        <f t="shared" si="0"/>
        <v>F/P17 Ungdom</v>
      </c>
    </row>
    <row r="10" spans="1:14" ht="18" customHeight="1">
      <c r="A10" s="1">
        <v>100</v>
      </c>
      <c r="B10" s="4" t="s">
        <v>1145</v>
      </c>
      <c r="C10" s="4" t="s">
        <v>294</v>
      </c>
      <c r="D10" s="4" t="s">
        <v>9</v>
      </c>
      <c r="E10" s="2">
        <v>45154</v>
      </c>
      <c r="F10" s="4" t="s">
        <v>1146</v>
      </c>
      <c r="G10" s="4"/>
      <c r="H10" s="29">
        <v>45161</v>
      </c>
      <c r="I10" s="43" t="str">
        <f>RIGHT(tbl_LK_Roslagen_Män[[#This Row],[Person]],2)</f>
        <v>06</v>
      </c>
      <c r="J10" s="45" t="str">
        <f>TEXT(tbl_LK_Roslagen_Män[[#This Row],[När]],"ÅÅÅÅ")</f>
        <v>2023</v>
      </c>
      <c r="K10" s="44">
        <f>IF(tbl_LK_Roslagen_Män[[#This Row],[Född]]&lt;"23",20,19)</f>
        <v>20</v>
      </c>
      <c r="L10" s="44" t="str">
        <f>CONCATENATE(tbl_LK_Roslagen_Män[[#This Row],[Århundrade]],tbl_LK_Roslagen_Män[[#This Row],[Född]])</f>
        <v>2006</v>
      </c>
      <c r="M10" s="44">
        <f>tbl_LK_Roslagen_Män[[#This Row],[År]]-tbl_LK_Roslagen_Män[[#This Row],[Född_år]]</f>
        <v>17</v>
      </c>
      <c r="N10" t="str">
        <f t="shared" si="0"/>
        <v>F/P17 Ungdom</v>
      </c>
    </row>
    <row r="11" spans="1:14" ht="18" customHeight="1">
      <c r="A11" s="1">
        <v>100</v>
      </c>
      <c r="B11" s="4" t="s">
        <v>1147</v>
      </c>
      <c r="C11" s="4" t="s">
        <v>1104</v>
      </c>
      <c r="D11" s="4" t="s">
        <v>9</v>
      </c>
      <c r="E11" s="2">
        <v>45154</v>
      </c>
      <c r="F11" s="4" t="s">
        <v>1146</v>
      </c>
      <c r="G11" s="4"/>
      <c r="H11" s="29">
        <v>45161</v>
      </c>
      <c r="I11" s="43" t="str">
        <f>RIGHT(tbl_LK_Roslagen_Män[[#This Row],[Person]],2)</f>
        <v>08</v>
      </c>
      <c r="J11" s="45" t="str">
        <f>TEXT(tbl_LK_Roslagen_Män[[#This Row],[När]],"ÅÅÅÅ")</f>
        <v>2023</v>
      </c>
      <c r="K11" s="44">
        <f>IF(tbl_LK_Roslagen_Män[[#This Row],[Född]]&lt;"23",20,19)</f>
        <v>20</v>
      </c>
      <c r="L11" s="44" t="str">
        <f>CONCATENATE(tbl_LK_Roslagen_Män[[#This Row],[Århundrade]],tbl_LK_Roslagen_Män[[#This Row],[Född]])</f>
        <v>2008</v>
      </c>
      <c r="M11" s="44">
        <f>tbl_LK_Roslagen_Män[[#This Row],[År]]-tbl_LK_Roslagen_Män[[#This Row],[Född_år]]</f>
        <v>15</v>
      </c>
      <c r="N11" t="str">
        <f t="shared" si="0"/>
        <v>F/P15 Ungdom</v>
      </c>
    </row>
    <row r="12" spans="1:14" ht="18" customHeight="1">
      <c r="A12" s="1">
        <v>100</v>
      </c>
      <c r="B12" s="4" t="s">
        <v>123</v>
      </c>
      <c r="C12" s="1" t="s">
        <v>8</v>
      </c>
      <c r="D12" s="4" t="s">
        <v>9</v>
      </c>
      <c r="E12" s="5">
        <v>43327</v>
      </c>
      <c r="F12" s="4" t="s">
        <v>118</v>
      </c>
      <c r="G12" s="4" t="s">
        <v>124</v>
      </c>
      <c r="H12" s="28">
        <v>43328</v>
      </c>
      <c r="I12" s="43" t="str">
        <f>RIGHT(tbl_LK_Roslagen_Män[[#This Row],[Person]],2)</f>
        <v>89</v>
      </c>
      <c r="J12" s="45" t="str">
        <f>TEXT(tbl_LK_Roslagen_Män[[#This Row],[När]],"ÅÅÅÅ")</f>
        <v>2018</v>
      </c>
      <c r="K12" s="44">
        <f>IF(tbl_LK_Roslagen_Män[[#This Row],[Född]]&lt;"23",20,19)</f>
        <v>19</v>
      </c>
      <c r="L12" s="44" t="str">
        <f>CONCATENATE(tbl_LK_Roslagen_Män[[#This Row],[Århundrade]],tbl_LK_Roslagen_Män[[#This Row],[Född]])</f>
        <v>1989</v>
      </c>
      <c r="M12" s="44">
        <f>tbl_LK_Roslagen_Män[[#This Row],[År]]-tbl_LK_Roslagen_Män[[#This Row],[Född_år]]</f>
        <v>29</v>
      </c>
      <c r="N12" t="str">
        <f t="shared" si="0"/>
        <v>K/M Senior</v>
      </c>
    </row>
    <row r="13" spans="1:14" ht="18" customHeight="1">
      <c r="A13" s="1">
        <v>100</v>
      </c>
      <c r="B13" s="1" t="s">
        <v>7</v>
      </c>
      <c r="C13" s="1" t="s">
        <v>8</v>
      </c>
      <c r="D13" s="1" t="s">
        <v>9</v>
      </c>
      <c r="E13" s="2">
        <v>42963</v>
      </c>
      <c r="F13" s="2"/>
      <c r="G13" s="1" t="s">
        <v>10</v>
      </c>
      <c r="H13" s="29">
        <v>42964</v>
      </c>
      <c r="I13" s="43" t="str">
        <f>RIGHT(tbl_LK_Roslagen_Män[[#This Row],[Person]],2)</f>
        <v>89</v>
      </c>
      <c r="J13" s="45" t="str">
        <f>TEXT(tbl_LK_Roslagen_Män[[#This Row],[När]],"ÅÅÅÅ")</f>
        <v>2017</v>
      </c>
      <c r="K13" s="44">
        <f>IF(tbl_LK_Roslagen_Män[[#This Row],[Född]]&lt;"23",20,19)</f>
        <v>19</v>
      </c>
      <c r="L13" s="44" t="str">
        <f>CONCATENATE(tbl_LK_Roslagen_Män[[#This Row],[Århundrade]],tbl_LK_Roslagen_Män[[#This Row],[Född]])</f>
        <v>1989</v>
      </c>
      <c r="M13" s="44">
        <f>tbl_LK_Roslagen_Män[[#This Row],[År]]-tbl_LK_Roslagen_Män[[#This Row],[Född_år]]</f>
        <v>28</v>
      </c>
      <c r="N13" t="str">
        <f t="shared" si="0"/>
        <v>K/M Senior</v>
      </c>
    </row>
    <row r="14" spans="1:14" ht="18" customHeight="1">
      <c r="A14" s="1">
        <v>100</v>
      </c>
      <c r="B14" s="4" t="s">
        <v>848</v>
      </c>
      <c r="C14" s="4" t="s">
        <v>196</v>
      </c>
      <c r="D14" s="4" t="s">
        <v>9</v>
      </c>
      <c r="E14" s="5">
        <v>44081</v>
      </c>
      <c r="F14" s="5" t="s">
        <v>781</v>
      </c>
      <c r="G14" s="4"/>
      <c r="H14" s="29">
        <v>44083</v>
      </c>
      <c r="I14" s="43" t="str">
        <f>RIGHT(tbl_LK_Roslagen_Män[[#This Row],[Person]],2)</f>
        <v>91</v>
      </c>
      <c r="J14" s="45" t="str">
        <f>TEXT(tbl_LK_Roslagen_Män[[#This Row],[När]],"ÅÅÅÅ")</f>
        <v>2020</v>
      </c>
      <c r="K14" s="44">
        <f>IF(tbl_LK_Roslagen_Män[[#This Row],[Född]]&lt;"23",20,19)</f>
        <v>19</v>
      </c>
      <c r="L14" s="44" t="str">
        <f>CONCATENATE(tbl_LK_Roslagen_Män[[#This Row],[Århundrade]],tbl_LK_Roslagen_Män[[#This Row],[Född]])</f>
        <v>1991</v>
      </c>
      <c r="M14" s="44">
        <f>tbl_LK_Roslagen_Män[[#This Row],[År]]-tbl_LK_Roslagen_Män[[#This Row],[Född_år]]</f>
        <v>29</v>
      </c>
      <c r="N14" t="str">
        <f t="shared" si="0"/>
        <v>K/M Senior</v>
      </c>
    </row>
    <row r="15" spans="1:14" ht="18" customHeight="1">
      <c r="A15" s="1">
        <v>100</v>
      </c>
      <c r="B15" s="4" t="s">
        <v>927</v>
      </c>
      <c r="C15" s="4" t="s">
        <v>196</v>
      </c>
      <c r="D15" s="4" t="s">
        <v>9</v>
      </c>
      <c r="E15" s="2">
        <v>44405</v>
      </c>
      <c r="F15" s="1" t="s">
        <v>781</v>
      </c>
      <c r="G15" s="4"/>
      <c r="H15" s="29">
        <v>44408</v>
      </c>
      <c r="I15" s="43" t="str">
        <f>RIGHT(tbl_LK_Roslagen_Män[[#This Row],[Person]],2)</f>
        <v>91</v>
      </c>
      <c r="J15" s="45" t="str">
        <f>TEXT(tbl_LK_Roslagen_Män[[#This Row],[När]],"ÅÅÅÅ")</f>
        <v>2021</v>
      </c>
      <c r="K15" s="44">
        <f>IF(tbl_LK_Roslagen_Män[[#This Row],[Född]]&lt;"23",20,19)</f>
        <v>19</v>
      </c>
      <c r="L15" s="44" t="str">
        <f>CONCATENATE(tbl_LK_Roslagen_Män[[#This Row],[Århundrade]],tbl_LK_Roslagen_Män[[#This Row],[Född]])</f>
        <v>1991</v>
      </c>
      <c r="M15" s="44">
        <f>tbl_LK_Roslagen_Män[[#This Row],[År]]-tbl_LK_Roslagen_Män[[#This Row],[Född_år]]</f>
        <v>30</v>
      </c>
      <c r="N15" t="str">
        <f t="shared" si="0"/>
        <v>K/M Senior</v>
      </c>
    </row>
    <row r="16" spans="1:14" ht="18" customHeight="1">
      <c r="A16" s="1">
        <v>100</v>
      </c>
      <c r="B16" s="1" t="s">
        <v>11</v>
      </c>
      <c r="C16" s="1" t="s">
        <v>12</v>
      </c>
      <c r="D16" s="1" t="s">
        <v>9</v>
      </c>
      <c r="E16" s="2">
        <v>42963</v>
      </c>
      <c r="F16" s="2"/>
      <c r="G16" s="1" t="s">
        <v>13</v>
      </c>
      <c r="H16" s="29">
        <v>42964</v>
      </c>
      <c r="I16" s="43" t="str">
        <f>RIGHT(tbl_LK_Roslagen_Män[[#This Row],[Person]],2)</f>
        <v>77</v>
      </c>
      <c r="J16" s="45" t="str">
        <f>TEXT(tbl_LK_Roslagen_Män[[#This Row],[När]],"ÅÅÅÅ")</f>
        <v>2017</v>
      </c>
      <c r="K16" s="44">
        <f>IF(tbl_LK_Roslagen_Män[[#This Row],[Född]]&lt;"23",20,19)</f>
        <v>19</v>
      </c>
      <c r="L16" s="44" t="str">
        <f>CONCATENATE(tbl_LK_Roslagen_Män[[#This Row],[Århundrade]],tbl_LK_Roslagen_Män[[#This Row],[Född]])</f>
        <v>1977</v>
      </c>
      <c r="M16" s="44">
        <f>tbl_LK_Roslagen_Män[[#This Row],[År]]-tbl_LK_Roslagen_Män[[#This Row],[Född_år]]</f>
        <v>40</v>
      </c>
      <c r="N16" t="str">
        <f t="shared" si="0"/>
        <v>K/M40-44</v>
      </c>
    </row>
    <row r="17" spans="1:14" ht="18" customHeight="1">
      <c r="A17" s="1">
        <v>100</v>
      </c>
      <c r="B17" s="4" t="s">
        <v>849</v>
      </c>
      <c r="C17" s="4" t="s">
        <v>104</v>
      </c>
      <c r="D17" s="4" t="s">
        <v>9</v>
      </c>
      <c r="E17" s="5">
        <v>44081</v>
      </c>
      <c r="F17" s="5" t="s">
        <v>781</v>
      </c>
      <c r="G17" s="4" t="s">
        <v>276</v>
      </c>
      <c r="H17" s="29"/>
      <c r="I17" s="43" t="str">
        <f>RIGHT(tbl_LK_Roslagen_Män[[#This Row],[Person]],2)</f>
        <v>63</v>
      </c>
      <c r="J17" s="45" t="str">
        <f>TEXT(tbl_LK_Roslagen_Män[[#This Row],[När]],"ÅÅÅÅ")</f>
        <v>2020</v>
      </c>
      <c r="K17" s="44">
        <f>IF(tbl_LK_Roslagen_Män[[#This Row],[Född]]&lt;"23",20,19)</f>
        <v>19</v>
      </c>
      <c r="L17" s="44" t="str">
        <f>CONCATENATE(tbl_LK_Roslagen_Män[[#This Row],[Århundrade]],tbl_LK_Roslagen_Män[[#This Row],[Född]])</f>
        <v>1963</v>
      </c>
      <c r="M17" s="44">
        <f>tbl_LK_Roslagen_Män[[#This Row],[År]]-tbl_LK_Roslagen_Män[[#This Row],[Född_år]]</f>
        <v>57</v>
      </c>
      <c r="N17" t="str">
        <f t="shared" si="0"/>
        <v>K/M55-59</v>
      </c>
    </row>
    <row r="18" spans="1:14" ht="18" customHeight="1">
      <c r="A18" s="1">
        <v>100</v>
      </c>
      <c r="B18" s="4" t="s">
        <v>125</v>
      </c>
      <c r="C18" s="4" t="s">
        <v>117</v>
      </c>
      <c r="D18" s="4" t="s">
        <v>9</v>
      </c>
      <c r="E18" s="5">
        <v>43341</v>
      </c>
      <c r="F18" s="4" t="s">
        <v>118</v>
      </c>
      <c r="G18" s="4" t="s">
        <v>126</v>
      </c>
      <c r="H18" s="28">
        <v>43342</v>
      </c>
      <c r="I18" s="43" t="str">
        <f>RIGHT(tbl_LK_Roslagen_Män[[#This Row],[Person]],2)</f>
        <v>09</v>
      </c>
      <c r="J18" s="45" t="str">
        <f>TEXT(tbl_LK_Roslagen_Män[[#This Row],[När]],"ÅÅÅÅ")</f>
        <v>2018</v>
      </c>
      <c r="K18" s="44">
        <f>IF(tbl_LK_Roslagen_Män[[#This Row],[Född]]&lt;"23",20,19)</f>
        <v>20</v>
      </c>
      <c r="L18" s="44" t="str">
        <f>CONCATENATE(tbl_LK_Roslagen_Män[[#This Row],[Århundrade]],tbl_LK_Roslagen_Män[[#This Row],[Född]])</f>
        <v>2009</v>
      </c>
      <c r="M18" s="44">
        <f>tbl_LK_Roslagen_Män[[#This Row],[År]]-tbl_LK_Roslagen_Män[[#This Row],[Född_år]]</f>
        <v>9</v>
      </c>
      <c r="N18" t="str">
        <f t="shared" si="0"/>
        <v>Barn</v>
      </c>
    </row>
    <row r="19" spans="1:14" ht="18" customHeight="1">
      <c r="A19" s="1">
        <v>200</v>
      </c>
      <c r="B19" s="4" t="s">
        <v>1098</v>
      </c>
      <c r="C19" s="4" t="s">
        <v>294</v>
      </c>
      <c r="D19" s="4" t="s">
        <v>83</v>
      </c>
      <c r="E19" s="2">
        <v>44800</v>
      </c>
      <c r="F19" s="2" t="s">
        <v>1095</v>
      </c>
      <c r="G19" s="4" t="s">
        <v>182</v>
      </c>
      <c r="H19" s="29">
        <v>44802</v>
      </c>
      <c r="I19" s="43" t="str">
        <f>RIGHT(tbl_LK_Roslagen_Män[[#This Row],[Person]],2)</f>
        <v>06</v>
      </c>
      <c r="J19" s="45" t="str">
        <f>TEXT(tbl_LK_Roslagen_Män[[#This Row],[När]],"ÅÅÅÅ")</f>
        <v>2022</v>
      </c>
      <c r="K19" s="44">
        <f>IF(tbl_LK_Roslagen_Män[[#This Row],[Född]]&lt;"23",20,19)</f>
        <v>20</v>
      </c>
      <c r="L19" s="44" t="str">
        <f>CONCATENATE(tbl_LK_Roslagen_Män[[#This Row],[Århundrade]],tbl_LK_Roslagen_Män[[#This Row],[Född]])</f>
        <v>2006</v>
      </c>
      <c r="M19" s="44">
        <f>tbl_LK_Roslagen_Män[[#This Row],[År]]-tbl_LK_Roslagen_Män[[#This Row],[Född_år]]</f>
        <v>16</v>
      </c>
      <c r="N19" t="str">
        <f t="shared" si="0"/>
        <v>F/P17 Ungdom</v>
      </c>
    </row>
    <row r="20" spans="1:14" ht="18" customHeight="1">
      <c r="A20" s="1">
        <v>200</v>
      </c>
      <c r="B20" s="4" t="s">
        <v>1099</v>
      </c>
      <c r="C20" s="4" t="s">
        <v>294</v>
      </c>
      <c r="D20" s="4" t="s">
        <v>133</v>
      </c>
      <c r="E20" s="2">
        <v>44731</v>
      </c>
      <c r="F20" s="1" t="s">
        <v>154</v>
      </c>
      <c r="G20" s="4" t="s">
        <v>182</v>
      </c>
      <c r="H20" s="29">
        <v>44738</v>
      </c>
      <c r="I20" s="43" t="str">
        <f>RIGHT(tbl_LK_Roslagen_Män[[#This Row],[Person]],2)</f>
        <v>06</v>
      </c>
      <c r="J20" s="45" t="str">
        <f>TEXT(tbl_LK_Roslagen_Män[[#This Row],[När]],"ÅÅÅÅ")</f>
        <v>2022</v>
      </c>
      <c r="K20" s="44">
        <f>IF(tbl_LK_Roslagen_Män[[#This Row],[Född]]&lt;"23",20,19)</f>
        <v>20</v>
      </c>
      <c r="L20" s="44" t="str">
        <f>CONCATENATE(tbl_LK_Roslagen_Män[[#This Row],[Århundrade]],tbl_LK_Roslagen_Män[[#This Row],[Född]])</f>
        <v>2006</v>
      </c>
      <c r="M20" s="44">
        <f>tbl_LK_Roslagen_Män[[#This Row],[År]]-tbl_LK_Roslagen_Män[[#This Row],[Född_år]]</f>
        <v>16</v>
      </c>
      <c r="N20" t="str">
        <f t="shared" si="0"/>
        <v>F/P17 Ungdom</v>
      </c>
    </row>
    <row r="21" spans="1:14" ht="18" customHeight="1">
      <c r="A21" s="1">
        <v>200</v>
      </c>
      <c r="B21" s="4" t="s">
        <v>1100</v>
      </c>
      <c r="C21" s="4" t="s">
        <v>294</v>
      </c>
      <c r="D21" s="4" t="s">
        <v>9</v>
      </c>
      <c r="E21" s="2">
        <v>44746</v>
      </c>
      <c r="F21" s="1" t="s">
        <v>1035</v>
      </c>
      <c r="G21" s="4"/>
      <c r="H21" s="29">
        <v>44752</v>
      </c>
      <c r="I21" s="43" t="str">
        <f>RIGHT(tbl_LK_Roslagen_Män[[#This Row],[Person]],2)</f>
        <v>06</v>
      </c>
      <c r="J21" s="45" t="str">
        <f>TEXT(tbl_LK_Roslagen_Män[[#This Row],[När]],"ÅÅÅÅ")</f>
        <v>2022</v>
      </c>
      <c r="K21" s="44">
        <f>IF(tbl_LK_Roslagen_Män[[#This Row],[Född]]&lt;"23",20,19)</f>
        <v>20</v>
      </c>
      <c r="L21" s="44" t="str">
        <f>CONCATENATE(tbl_LK_Roslagen_Män[[#This Row],[Århundrade]],tbl_LK_Roslagen_Män[[#This Row],[Född]])</f>
        <v>2006</v>
      </c>
      <c r="M21" s="44">
        <f>tbl_LK_Roslagen_Män[[#This Row],[År]]-tbl_LK_Roslagen_Män[[#This Row],[Född_år]]</f>
        <v>16</v>
      </c>
      <c r="N21" t="str">
        <f t="shared" si="0"/>
        <v>F/P17 Ungdom</v>
      </c>
    </row>
    <row r="22" spans="1:14" ht="18" customHeight="1">
      <c r="A22" s="1">
        <v>200</v>
      </c>
      <c r="B22" s="4" t="s">
        <v>1148</v>
      </c>
      <c r="C22" s="4" t="s">
        <v>294</v>
      </c>
      <c r="D22" s="4" t="s">
        <v>9</v>
      </c>
      <c r="E22" s="2">
        <v>45098</v>
      </c>
      <c r="F22" s="4" t="s">
        <v>1146</v>
      </c>
      <c r="G22" s="4"/>
      <c r="H22" s="29">
        <v>45101</v>
      </c>
      <c r="I22" s="43" t="str">
        <f>RIGHT(tbl_LK_Roslagen_Män[[#This Row],[Person]],2)</f>
        <v>06</v>
      </c>
      <c r="J22" s="45" t="str">
        <f>TEXT(tbl_LK_Roslagen_Män[[#This Row],[När]],"ÅÅÅÅ")</f>
        <v>2023</v>
      </c>
      <c r="K22" s="44">
        <f>IF(tbl_LK_Roslagen_Män[[#This Row],[Född]]&lt;"23",20,19)</f>
        <v>20</v>
      </c>
      <c r="L22" s="44" t="str">
        <f>CONCATENATE(tbl_LK_Roslagen_Män[[#This Row],[Århundrade]],tbl_LK_Roslagen_Män[[#This Row],[Född]])</f>
        <v>2006</v>
      </c>
      <c r="M22" s="44">
        <f>tbl_LK_Roslagen_Män[[#This Row],[År]]-tbl_LK_Roslagen_Män[[#This Row],[Född_år]]</f>
        <v>17</v>
      </c>
      <c r="N22" t="str">
        <f t="shared" si="0"/>
        <v>F/P17 Ungdom</v>
      </c>
    </row>
    <row r="23" spans="1:14" ht="18" customHeight="1">
      <c r="A23" s="1">
        <v>200</v>
      </c>
      <c r="B23" s="4" t="s">
        <v>1149</v>
      </c>
      <c r="C23" s="4" t="s">
        <v>294</v>
      </c>
      <c r="D23" s="4" t="s">
        <v>37</v>
      </c>
      <c r="E23" s="2">
        <v>45143</v>
      </c>
      <c r="F23" s="1" t="s">
        <v>1150</v>
      </c>
      <c r="G23" s="4"/>
      <c r="H23" s="29">
        <v>45151</v>
      </c>
      <c r="I23" s="43" t="str">
        <f>RIGHT(tbl_LK_Roslagen_Män[[#This Row],[Person]],2)</f>
        <v>06</v>
      </c>
      <c r="J23" s="45" t="str">
        <f>TEXT(tbl_LK_Roslagen_Män[[#This Row],[När]],"ÅÅÅÅ")</f>
        <v>2023</v>
      </c>
      <c r="K23" s="44">
        <f>IF(tbl_LK_Roslagen_Män[[#This Row],[Född]]&lt;"23",20,19)</f>
        <v>20</v>
      </c>
      <c r="L23" s="44" t="str">
        <f>CONCATENATE(tbl_LK_Roslagen_Män[[#This Row],[Århundrade]],tbl_LK_Roslagen_Män[[#This Row],[Född]])</f>
        <v>2006</v>
      </c>
      <c r="M23" s="44">
        <f>tbl_LK_Roslagen_Män[[#This Row],[År]]-tbl_LK_Roslagen_Män[[#This Row],[Född_år]]</f>
        <v>17</v>
      </c>
      <c r="N23" t="str">
        <f t="shared" si="0"/>
        <v>F/P17 Ungdom</v>
      </c>
    </row>
    <row r="24" spans="1:14" ht="18" customHeight="1">
      <c r="A24" s="1">
        <v>200</v>
      </c>
      <c r="B24" s="1" t="s">
        <v>14</v>
      </c>
      <c r="C24" s="1" t="s">
        <v>8</v>
      </c>
      <c r="D24" s="1" t="s">
        <v>9</v>
      </c>
      <c r="E24" s="2">
        <v>42970</v>
      </c>
      <c r="F24" s="2"/>
      <c r="G24" s="1" t="s">
        <v>10</v>
      </c>
      <c r="H24" s="29">
        <v>42971</v>
      </c>
      <c r="I24" s="43" t="str">
        <f>RIGHT(tbl_LK_Roslagen_Män[[#This Row],[Person]],2)</f>
        <v>89</v>
      </c>
      <c r="J24" s="45" t="str">
        <f>TEXT(tbl_LK_Roslagen_Män[[#This Row],[När]],"ÅÅÅÅ")</f>
        <v>2017</v>
      </c>
      <c r="K24" s="44">
        <f>IF(tbl_LK_Roslagen_Män[[#This Row],[Född]]&lt;"23",20,19)</f>
        <v>19</v>
      </c>
      <c r="L24" s="44" t="str">
        <f>CONCATENATE(tbl_LK_Roslagen_Män[[#This Row],[Århundrade]],tbl_LK_Roslagen_Män[[#This Row],[Född]])</f>
        <v>1989</v>
      </c>
      <c r="M24" s="44">
        <f>tbl_LK_Roslagen_Män[[#This Row],[År]]-tbl_LK_Roslagen_Män[[#This Row],[Född_år]]</f>
        <v>28</v>
      </c>
      <c r="N24" t="str">
        <f t="shared" si="0"/>
        <v>K/M Senior</v>
      </c>
    </row>
    <row r="25" spans="1:14" ht="18" customHeight="1">
      <c r="A25" s="1">
        <v>200</v>
      </c>
      <c r="B25" s="4" t="s">
        <v>127</v>
      </c>
      <c r="C25" s="1" t="s">
        <v>8</v>
      </c>
      <c r="D25" s="4" t="s">
        <v>9</v>
      </c>
      <c r="E25" s="5">
        <v>43334</v>
      </c>
      <c r="F25" s="4" t="s">
        <v>118</v>
      </c>
      <c r="G25" s="4" t="s">
        <v>128</v>
      </c>
      <c r="H25" s="28">
        <v>43328</v>
      </c>
      <c r="I25" s="43" t="str">
        <f>RIGHT(tbl_LK_Roslagen_Män[[#This Row],[Person]],2)</f>
        <v>89</v>
      </c>
      <c r="J25" s="45" t="str">
        <f>TEXT(tbl_LK_Roslagen_Män[[#This Row],[När]],"ÅÅÅÅ")</f>
        <v>2018</v>
      </c>
      <c r="K25" s="44">
        <f>IF(tbl_LK_Roslagen_Män[[#This Row],[Född]]&lt;"23",20,19)</f>
        <v>19</v>
      </c>
      <c r="L25" s="44" t="str">
        <f>CONCATENATE(tbl_LK_Roslagen_Män[[#This Row],[Århundrade]],tbl_LK_Roslagen_Män[[#This Row],[Född]])</f>
        <v>1989</v>
      </c>
      <c r="M25" s="44">
        <f>tbl_LK_Roslagen_Män[[#This Row],[År]]-tbl_LK_Roslagen_Män[[#This Row],[Född_år]]</f>
        <v>29</v>
      </c>
      <c r="N25" t="str">
        <f t="shared" si="0"/>
        <v>K/M Senior</v>
      </c>
    </row>
    <row r="26" spans="1:14" ht="18" customHeight="1">
      <c r="A26" s="1">
        <v>200</v>
      </c>
      <c r="B26" s="1" t="s">
        <v>15</v>
      </c>
      <c r="C26" s="1" t="s">
        <v>12</v>
      </c>
      <c r="D26" s="1" t="s">
        <v>9</v>
      </c>
      <c r="E26" s="2">
        <v>42970</v>
      </c>
      <c r="F26" s="2"/>
      <c r="G26" s="1" t="s">
        <v>13</v>
      </c>
      <c r="H26" s="29">
        <v>42971</v>
      </c>
      <c r="I26" s="43" t="str">
        <f>RIGHT(tbl_LK_Roslagen_Män[[#This Row],[Person]],2)</f>
        <v>77</v>
      </c>
      <c r="J26" s="45" t="str">
        <f>TEXT(tbl_LK_Roslagen_Män[[#This Row],[När]],"ÅÅÅÅ")</f>
        <v>2017</v>
      </c>
      <c r="K26" s="44">
        <f>IF(tbl_LK_Roslagen_Män[[#This Row],[Född]]&lt;"23",20,19)</f>
        <v>19</v>
      </c>
      <c r="L26" s="44" t="str">
        <f>CONCATENATE(tbl_LK_Roslagen_Män[[#This Row],[Århundrade]],tbl_LK_Roslagen_Män[[#This Row],[Född]])</f>
        <v>1977</v>
      </c>
      <c r="M26" s="44">
        <f>tbl_LK_Roslagen_Män[[#This Row],[År]]-tbl_LK_Roslagen_Män[[#This Row],[Född_år]]</f>
        <v>40</v>
      </c>
      <c r="N26" t="str">
        <f t="shared" si="0"/>
        <v>K/M40-44</v>
      </c>
    </row>
    <row r="27" spans="1:14" ht="18" customHeight="1">
      <c r="A27" s="1">
        <v>200</v>
      </c>
      <c r="B27" s="4" t="s">
        <v>928</v>
      </c>
      <c r="C27" s="4" t="s">
        <v>104</v>
      </c>
      <c r="D27" s="4" t="s">
        <v>9</v>
      </c>
      <c r="E27" s="2">
        <v>44433</v>
      </c>
      <c r="F27" s="1" t="s">
        <v>781</v>
      </c>
      <c r="G27" s="4" t="s">
        <v>276</v>
      </c>
      <c r="H27" s="29">
        <v>44436</v>
      </c>
      <c r="I27" s="43" t="str">
        <f>RIGHT(tbl_LK_Roslagen_Män[[#This Row],[Person]],2)</f>
        <v>63</v>
      </c>
      <c r="J27" s="45" t="str">
        <f>TEXT(tbl_LK_Roslagen_Män[[#This Row],[När]],"ÅÅÅÅ")</f>
        <v>2021</v>
      </c>
      <c r="K27" s="44">
        <f>IF(tbl_LK_Roslagen_Män[[#This Row],[Född]]&lt;"23",20,19)</f>
        <v>19</v>
      </c>
      <c r="L27" s="44" t="str">
        <f>CONCATENATE(tbl_LK_Roslagen_Män[[#This Row],[Århundrade]],tbl_LK_Roslagen_Män[[#This Row],[Född]])</f>
        <v>1963</v>
      </c>
      <c r="M27" s="44">
        <f>tbl_LK_Roslagen_Män[[#This Row],[År]]-tbl_LK_Roslagen_Män[[#This Row],[Född_år]]</f>
        <v>58</v>
      </c>
      <c r="N27" t="str">
        <f t="shared" si="0"/>
        <v>K/M55-59</v>
      </c>
    </row>
    <row r="28" spans="1:14" ht="18" customHeight="1">
      <c r="A28" s="1">
        <v>300</v>
      </c>
      <c r="B28" s="4" t="s">
        <v>929</v>
      </c>
      <c r="C28" s="4" t="s">
        <v>294</v>
      </c>
      <c r="D28" s="4" t="s">
        <v>930</v>
      </c>
      <c r="E28" s="2">
        <v>44429</v>
      </c>
      <c r="F28" s="1" t="s">
        <v>931</v>
      </c>
      <c r="G28" s="4" t="s">
        <v>847</v>
      </c>
      <c r="H28" s="29">
        <v>44431</v>
      </c>
      <c r="I28" s="43" t="str">
        <f>RIGHT(tbl_LK_Roslagen_Män[[#This Row],[Person]],2)</f>
        <v>06</v>
      </c>
      <c r="J28" s="45" t="str">
        <f>TEXT(tbl_LK_Roslagen_Män[[#This Row],[När]],"ÅÅÅÅ")</f>
        <v>2021</v>
      </c>
      <c r="K28" s="44">
        <f>IF(tbl_LK_Roslagen_Män[[#This Row],[Född]]&lt;"23",20,19)</f>
        <v>20</v>
      </c>
      <c r="L28" s="44" t="str">
        <f>CONCATENATE(tbl_LK_Roslagen_Män[[#This Row],[Århundrade]],tbl_LK_Roslagen_Män[[#This Row],[Född]])</f>
        <v>2006</v>
      </c>
      <c r="M28" s="44">
        <f>tbl_LK_Roslagen_Män[[#This Row],[År]]-tbl_LK_Roslagen_Män[[#This Row],[Född_år]]</f>
        <v>15</v>
      </c>
      <c r="N28" t="str">
        <f t="shared" si="0"/>
        <v>F/P15 Ungdom</v>
      </c>
    </row>
    <row r="29" spans="1:14" ht="18" customHeight="1">
      <c r="A29" s="1">
        <v>300</v>
      </c>
      <c r="B29" s="4" t="s">
        <v>850</v>
      </c>
      <c r="C29" s="4" t="s">
        <v>294</v>
      </c>
      <c r="D29" s="4" t="s">
        <v>133</v>
      </c>
      <c r="E29" s="5">
        <v>44087</v>
      </c>
      <c r="F29" s="5" t="s">
        <v>851</v>
      </c>
      <c r="G29" s="4" t="s">
        <v>847</v>
      </c>
      <c r="H29" s="29">
        <v>44095</v>
      </c>
      <c r="I29" s="43" t="str">
        <f>RIGHT(tbl_LK_Roslagen_Män[[#This Row],[Person]],2)</f>
        <v>06</v>
      </c>
      <c r="J29" s="45" t="str">
        <f>TEXT(tbl_LK_Roslagen_Män[[#This Row],[När]],"ÅÅÅÅ")</f>
        <v>2020</v>
      </c>
      <c r="K29" s="44">
        <f>IF(tbl_LK_Roslagen_Män[[#This Row],[Född]]&lt;"23",20,19)</f>
        <v>20</v>
      </c>
      <c r="L29" s="44" t="str">
        <f>CONCATENATE(tbl_LK_Roslagen_Män[[#This Row],[Århundrade]],tbl_LK_Roslagen_Män[[#This Row],[Född]])</f>
        <v>2006</v>
      </c>
      <c r="M29" s="44">
        <f>tbl_LK_Roslagen_Män[[#This Row],[År]]-tbl_LK_Roslagen_Män[[#This Row],[Född_år]]</f>
        <v>14</v>
      </c>
      <c r="N29" t="str">
        <f t="shared" si="0"/>
        <v>F/P15 Ungdom</v>
      </c>
    </row>
    <row r="30" spans="1:14" ht="18" customHeight="1">
      <c r="A30" s="1">
        <v>300</v>
      </c>
      <c r="B30" s="4" t="s">
        <v>932</v>
      </c>
      <c r="C30" s="4" t="s">
        <v>294</v>
      </c>
      <c r="D30" s="4" t="s">
        <v>83</v>
      </c>
      <c r="E30" s="2">
        <v>44444</v>
      </c>
      <c r="F30" s="1" t="s">
        <v>925</v>
      </c>
      <c r="G30" s="4"/>
      <c r="H30" s="29">
        <v>44447</v>
      </c>
      <c r="I30" s="43" t="str">
        <f>RIGHT(tbl_LK_Roslagen_Män[[#This Row],[Person]],2)</f>
        <v>06</v>
      </c>
      <c r="J30" s="45" t="str">
        <f>TEXT(tbl_LK_Roslagen_Män[[#This Row],[När]],"ÅÅÅÅ")</f>
        <v>2021</v>
      </c>
      <c r="K30" s="44">
        <f>IF(tbl_LK_Roslagen_Män[[#This Row],[Född]]&lt;"23",20,19)</f>
        <v>20</v>
      </c>
      <c r="L30" s="44" t="str">
        <f>CONCATENATE(tbl_LK_Roslagen_Män[[#This Row],[Århundrade]],tbl_LK_Roslagen_Män[[#This Row],[Född]])</f>
        <v>2006</v>
      </c>
      <c r="M30" s="44">
        <f>tbl_LK_Roslagen_Män[[#This Row],[År]]-tbl_LK_Roslagen_Män[[#This Row],[Född_år]]</f>
        <v>15</v>
      </c>
      <c r="N30" t="str">
        <f t="shared" si="0"/>
        <v>F/P15 Ungdom</v>
      </c>
    </row>
    <row r="31" spans="1:14" ht="18" customHeight="1">
      <c r="A31" s="1">
        <v>300</v>
      </c>
      <c r="B31" s="4" t="s">
        <v>852</v>
      </c>
      <c r="C31" s="4" t="s">
        <v>294</v>
      </c>
      <c r="D31" s="4" t="s">
        <v>9</v>
      </c>
      <c r="E31" s="5">
        <v>44049</v>
      </c>
      <c r="F31" s="5" t="s">
        <v>853</v>
      </c>
      <c r="G31" s="4" t="s">
        <v>847</v>
      </c>
      <c r="H31" s="29">
        <v>44054</v>
      </c>
      <c r="I31" s="43" t="str">
        <f>RIGHT(tbl_LK_Roslagen_Män[[#This Row],[Person]],2)</f>
        <v>06</v>
      </c>
      <c r="J31" s="45" t="str">
        <f>TEXT(tbl_LK_Roslagen_Män[[#This Row],[När]],"ÅÅÅÅ")</f>
        <v>2020</v>
      </c>
      <c r="K31" s="44">
        <f>IF(tbl_LK_Roslagen_Män[[#This Row],[Född]]&lt;"23",20,19)</f>
        <v>20</v>
      </c>
      <c r="L31" s="44" t="str">
        <f>CONCATENATE(tbl_LK_Roslagen_Män[[#This Row],[Århundrade]],tbl_LK_Roslagen_Män[[#This Row],[Född]])</f>
        <v>2006</v>
      </c>
      <c r="M31" s="44">
        <f>tbl_LK_Roslagen_Män[[#This Row],[År]]-tbl_LK_Roslagen_Män[[#This Row],[Född_år]]</f>
        <v>14</v>
      </c>
      <c r="N31" t="str">
        <f t="shared" si="0"/>
        <v>F/P15 Ungdom</v>
      </c>
    </row>
    <row r="32" spans="1:14" ht="18" customHeight="1">
      <c r="A32" s="1">
        <v>300</v>
      </c>
      <c r="B32" s="4" t="s">
        <v>854</v>
      </c>
      <c r="C32" s="4" t="s">
        <v>294</v>
      </c>
      <c r="D32" s="4" t="s">
        <v>83</v>
      </c>
      <c r="E32" s="5">
        <v>44064</v>
      </c>
      <c r="F32" s="5" t="s">
        <v>798</v>
      </c>
      <c r="G32" s="4"/>
      <c r="H32" s="29">
        <v>44068</v>
      </c>
      <c r="I32" s="43" t="str">
        <f>RIGHT(tbl_LK_Roslagen_Män[[#This Row],[Person]],2)</f>
        <v>06</v>
      </c>
      <c r="J32" s="45" t="str">
        <f>TEXT(tbl_LK_Roslagen_Män[[#This Row],[När]],"ÅÅÅÅ")</f>
        <v>2020</v>
      </c>
      <c r="K32" s="44">
        <f>IF(tbl_LK_Roslagen_Män[[#This Row],[Född]]&lt;"23",20,19)</f>
        <v>20</v>
      </c>
      <c r="L32" s="44" t="str">
        <f>CONCATENATE(tbl_LK_Roslagen_Män[[#This Row],[Århundrade]],tbl_LK_Roslagen_Män[[#This Row],[Född]])</f>
        <v>2006</v>
      </c>
      <c r="M32" s="44">
        <f>tbl_LK_Roslagen_Män[[#This Row],[År]]-tbl_LK_Roslagen_Män[[#This Row],[Född_år]]</f>
        <v>14</v>
      </c>
      <c r="N32" t="str">
        <f t="shared" si="0"/>
        <v>F/P15 Ungdom</v>
      </c>
    </row>
    <row r="33" spans="1:14" ht="18" customHeight="1">
      <c r="A33" s="1">
        <v>400</v>
      </c>
      <c r="B33" s="1" t="s">
        <v>16</v>
      </c>
      <c r="C33" s="1" t="s">
        <v>17</v>
      </c>
      <c r="D33" s="1" t="s">
        <v>9</v>
      </c>
      <c r="E33" s="2">
        <v>42977</v>
      </c>
      <c r="F33" s="2"/>
      <c r="G33" s="1" t="s">
        <v>18</v>
      </c>
      <c r="H33" s="29">
        <v>42979</v>
      </c>
      <c r="I33" s="43" t="str">
        <f>RIGHT(tbl_LK_Roslagen_Män[[#This Row],[Person]],2)</f>
        <v>95</v>
      </c>
      <c r="J33" s="45" t="str">
        <f>TEXT(tbl_LK_Roslagen_Män[[#This Row],[När]],"ÅÅÅÅ")</f>
        <v>2017</v>
      </c>
      <c r="K33" s="44">
        <f>IF(tbl_LK_Roslagen_Män[[#This Row],[Född]]&lt;"23",20,19)</f>
        <v>19</v>
      </c>
      <c r="L33" s="44" t="str">
        <f>CONCATENATE(tbl_LK_Roslagen_Män[[#This Row],[Århundrade]],tbl_LK_Roslagen_Män[[#This Row],[Född]])</f>
        <v>1995</v>
      </c>
      <c r="M33" s="44">
        <f>tbl_LK_Roslagen_Män[[#This Row],[År]]-tbl_LK_Roslagen_Män[[#This Row],[Född_år]]</f>
        <v>22</v>
      </c>
      <c r="N33" t="str">
        <f t="shared" si="0"/>
        <v>K/M22 Junior</v>
      </c>
    </row>
    <row r="34" spans="1:14" ht="18" customHeight="1">
      <c r="A34" s="1">
        <v>400</v>
      </c>
      <c r="B34" s="4" t="s">
        <v>129</v>
      </c>
      <c r="C34" s="4" t="s">
        <v>17</v>
      </c>
      <c r="D34" s="4" t="s">
        <v>9</v>
      </c>
      <c r="E34" s="5">
        <v>43341</v>
      </c>
      <c r="F34" s="4" t="s">
        <v>118</v>
      </c>
      <c r="G34" s="4" t="s">
        <v>130</v>
      </c>
      <c r="H34" s="28">
        <v>43342</v>
      </c>
      <c r="I34" s="43" t="str">
        <f>RIGHT(tbl_LK_Roslagen_Män[[#This Row],[Person]],2)</f>
        <v>95</v>
      </c>
      <c r="J34" s="45" t="str">
        <f>TEXT(tbl_LK_Roslagen_Män[[#This Row],[När]],"ÅÅÅÅ")</f>
        <v>2018</v>
      </c>
      <c r="K34" s="44">
        <f>IF(tbl_LK_Roslagen_Män[[#This Row],[Född]]&lt;"23",20,19)</f>
        <v>19</v>
      </c>
      <c r="L34" s="44" t="str">
        <f>CONCATENATE(tbl_LK_Roslagen_Män[[#This Row],[Århundrade]],tbl_LK_Roslagen_Män[[#This Row],[Född]])</f>
        <v>1995</v>
      </c>
      <c r="M34" s="44">
        <f>tbl_LK_Roslagen_Män[[#This Row],[År]]-tbl_LK_Roslagen_Män[[#This Row],[Född_år]]</f>
        <v>23</v>
      </c>
      <c r="N34" t="str">
        <f t="shared" si="0"/>
        <v>K/M Senior</v>
      </c>
    </row>
    <row r="35" spans="1:14" ht="18" customHeight="1">
      <c r="A35" s="1">
        <v>400</v>
      </c>
      <c r="B35" s="4" t="s">
        <v>933</v>
      </c>
      <c r="C35" s="4" t="s">
        <v>294</v>
      </c>
      <c r="D35" s="4" t="s">
        <v>9</v>
      </c>
      <c r="E35" s="2">
        <v>44447</v>
      </c>
      <c r="F35" s="1" t="s">
        <v>781</v>
      </c>
      <c r="G35" s="4"/>
      <c r="H35" s="29">
        <v>44450</v>
      </c>
      <c r="I35" s="43" t="str">
        <f>RIGHT(tbl_LK_Roslagen_Män[[#This Row],[Person]],2)</f>
        <v>06</v>
      </c>
      <c r="J35" s="45" t="str">
        <f>TEXT(tbl_LK_Roslagen_Män[[#This Row],[När]],"ÅÅÅÅ")</f>
        <v>2021</v>
      </c>
      <c r="K35" s="44">
        <f>IF(tbl_LK_Roslagen_Män[[#This Row],[Född]]&lt;"23",20,19)</f>
        <v>20</v>
      </c>
      <c r="L35" s="44" t="str">
        <f>CONCATENATE(tbl_LK_Roslagen_Män[[#This Row],[Århundrade]],tbl_LK_Roslagen_Män[[#This Row],[Född]])</f>
        <v>2006</v>
      </c>
      <c r="M35" s="44">
        <f>tbl_LK_Roslagen_Män[[#This Row],[År]]-tbl_LK_Roslagen_Män[[#This Row],[Född_år]]</f>
        <v>15</v>
      </c>
      <c r="N35" t="str">
        <f t="shared" si="0"/>
        <v>F/P15 Ungdom</v>
      </c>
    </row>
    <row r="36" spans="1:14" ht="18" customHeight="1">
      <c r="A36" s="1">
        <v>400</v>
      </c>
      <c r="B36" s="4" t="s">
        <v>1101</v>
      </c>
      <c r="C36" s="4" t="s">
        <v>294</v>
      </c>
      <c r="D36" s="4" t="s">
        <v>9</v>
      </c>
      <c r="E36" s="2">
        <v>44788</v>
      </c>
      <c r="F36" s="1" t="s">
        <v>1035</v>
      </c>
      <c r="G36" s="4" t="s">
        <v>182</v>
      </c>
      <c r="H36" s="29">
        <v>44790</v>
      </c>
      <c r="I36" s="43" t="str">
        <f>RIGHT(tbl_LK_Roslagen_Män[[#This Row],[Person]],2)</f>
        <v>06</v>
      </c>
      <c r="J36" s="45" t="str">
        <f>TEXT(tbl_LK_Roslagen_Män[[#This Row],[När]],"ÅÅÅÅ")</f>
        <v>2022</v>
      </c>
      <c r="K36" s="44">
        <f>IF(tbl_LK_Roslagen_Män[[#This Row],[Född]]&lt;"23",20,19)</f>
        <v>20</v>
      </c>
      <c r="L36" s="44" t="str">
        <f>CONCATENATE(tbl_LK_Roslagen_Män[[#This Row],[Århundrade]],tbl_LK_Roslagen_Män[[#This Row],[Född]])</f>
        <v>2006</v>
      </c>
      <c r="M36" s="44">
        <f>tbl_LK_Roslagen_Män[[#This Row],[År]]-tbl_LK_Roslagen_Män[[#This Row],[Född_år]]</f>
        <v>16</v>
      </c>
      <c r="N36" t="str">
        <f t="shared" si="0"/>
        <v>F/P17 Ungdom</v>
      </c>
    </row>
    <row r="37" spans="1:14" ht="18" customHeight="1">
      <c r="A37" s="1">
        <v>400</v>
      </c>
      <c r="B37" s="4" t="s">
        <v>1102</v>
      </c>
      <c r="C37" s="4" t="s">
        <v>294</v>
      </c>
      <c r="D37" s="4" t="s">
        <v>83</v>
      </c>
      <c r="E37" s="2">
        <v>44787</v>
      </c>
      <c r="F37" s="2" t="s">
        <v>1097</v>
      </c>
      <c r="G37" s="4" t="s">
        <v>182</v>
      </c>
      <c r="H37" s="29">
        <v>44790</v>
      </c>
      <c r="I37" s="43" t="str">
        <f>RIGHT(tbl_LK_Roslagen_Män[[#This Row],[Person]],2)</f>
        <v>06</v>
      </c>
      <c r="J37" s="45" t="str">
        <f>TEXT(tbl_LK_Roslagen_Män[[#This Row],[När]],"ÅÅÅÅ")</f>
        <v>2022</v>
      </c>
      <c r="K37" s="44">
        <f>IF(tbl_LK_Roslagen_Män[[#This Row],[Född]]&lt;"23",20,19)</f>
        <v>20</v>
      </c>
      <c r="L37" s="44" t="str">
        <f>CONCATENATE(tbl_LK_Roslagen_Män[[#This Row],[Århundrade]],tbl_LK_Roslagen_Män[[#This Row],[Född]])</f>
        <v>2006</v>
      </c>
      <c r="M37" s="44">
        <f>tbl_LK_Roslagen_Män[[#This Row],[År]]-tbl_LK_Roslagen_Män[[#This Row],[Född_år]]</f>
        <v>16</v>
      </c>
      <c r="N37" t="str">
        <f t="shared" si="0"/>
        <v>F/P17 Ungdom</v>
      </c>
    </row>
    <row r="38" spans="1:14" ht="18" customHeight="1">
      <c r="A38" s="1">
        <v>400</v>
      </c>
      <c r="B38" s="4" t="s">
        <v>1103</v>
      </c>
      <c r="C38" s="4" t="s">
        <v>294</v>
      </c>
      <c r="D38" s="4" t="s">
        <v>83</v>
      </c>
      <c r="E38" s="2">
        <v>44799</v>
      </c>
      <c r="F38" s="2" t="s">
        <v>1095</v>
      </c>
      <c r="G38" s="4"/>
      <c r="H38" s="29">
        <v>44802</v>
      </c>
      <c r="I38" s="43" t="str">
        <f>RIGHT(tbl_LK_Roslagen_Män[[#This Row],[Person]],2)</f>
        <v>06</v>
      </c>
      <c r="J38" s="45" t="str">
        <f>TEXT(tbl_LK_Roslagen_Män[[#This Row],[När]],"ÅÅÅÅ")</f>
        <v>2022</v>
      </c>
      <c r="K38" s="44">
        <f>IF(tbl_LK_Roslagen_Män[[#This Row],[Född]]&lt;"23",20,19)</f>
        <v>20</v>
      </c>
      <c r="L38" s="44" t="str">
        <f>CONCATENATE(tbl_LK_Roslagen_Män[[#This Row],[Århundrade]],tbl_LK_Roslagen_Män[[#This Row],[Född]])</f>
        <v>2006</v>
      </c>
      <c r="M38" s="44">
        <f>tbl_LK_Roslagen_Män[[#This Row],[År]]-tbl_LK_Roslagen_Män[[#This Row],[Född_år]]</f>
        <v>16</v>
      </c>
      <c r="N38" t="str">
        <f t="shared" si="0"/>
        <v>F/P17 Ungdom</v>
      </c>
    </row>
    <row r="39" spans="1:14" ht="18" customHeight="1">
      <c r="A39" s="1">
        <v>400</v>
      </c>
      <c r="B39" s="4" t="s">
        <v>131</v>
      </c>
      <c r="C39" s="4" t="s">
        <v>132</v>
      </c>
      <c r="D39" s="4" t="s">
        <v>133</v>
      </c>
      <c r="E39" s="5">
        <v>43316</v>
      </c>
      <c r="F39" s="4" t="s">
        <v>134</v>
      </c>
      <c r="G39" s="4" t="s">
        <v>135</v>
      </c>
      <c r="H39" s="28">
        <v>43318</v>
      </c>
      <c r="I39" s="43" t="str">
        <f>RIGHT(tbl_LK_Roslagen_Män[[#This Row],[Person]],2)</f>
        <v>00</v>
      </c>
      <c r="J39" s="45" t="str">
        <f>TEXT(tbl_LK_Roslagen_Män[[#This Row],[När]],"ÅÅÅÅ")</f>
        <v>2018</v>
      </c>
      <c r="K39" s="44">
        <f>IF(tbl_LK_Roslagen_Män[[#This Row],[Född]]&lt;"23",20,19)</f>
        <v>20</v>
      </c>
      <c r="L39" s="44" t="str">
        <f>CONCATENATE(tbl_LK_Roslagen_Män[[#This Row],[Århundrade]],tbl_LK_Roslagen_Män[[#This Row],[Född]])</f>
        <v>2000</v>
      </c>
      <c r="M39" s="44">
        <f>tbl_LK_Roslagen_Män[[#This Row],[År]]-tbl_LK_Roslagen_Män[[#This Row],[Född_år]]</f>
        <v>18</v>
      </c>
      <c r="N39" t="str">
        <f t="shared" si="0"/>
        <v>F/P19 Junior</v>
      </c>
    </row>
    <row r="40" spans="1:14" ht="18" customHeight="1">
      <c r="A40" s="1">
        <v>400</v>
      </c>
      <c r="B40" s="4" t="s">
        <v>136</v>
      </c>
      <c r="C40" s="4" t="s">
        <v>88</v>
      </c>
      <c r="D40" s="4" t="s">
        <v>133</v>
      </c>
      <c r="E40" s="5">
        <v>43316</v>
      </c>
      <c r="F40" s="4" t="s">
        <v>134</v>
      </c>
      <c r="G40" s="4" t="s">
        <v>137</v>
      </c>
      <c r="H40" s="28">
        <v>43318</v>
      </c>
      <c r="I40" s="43" t="str">
        <f>RIGHT(tbl_LK_Roslagen_Män[[#This Row],[Person]],2)</f>
        <v>96</v>
      </c>
      <c r="J40" s="45" t="str">
        <f>TEXT(tbl_LK_Roslagen_Män[[#This Row],[När]],"ÅÅÅÅ")</f>
        <v>2018</v>
      </c>
      <c r="K40" s="44">
        <f>IF(tbl_LK_Roslagen_Män[[#This Row],[Född]]&lt;"23",20,19)</f>
        <v>19</v>
      </c>
      <c r="L40" s="44" t="str">
        <f>CONCATENATE(tbl_LK_Roslagen_Män[[#This Row],[Århundrade]],tbl_LK_Roslagen_Män[[#This Row],[Född]])</f>
        <v>1996</v>
      </c>
      <c r="M40" s="44">
        <f>tbl_LK_Roslagen_Män[[#This Row],[År]]-tbl_LK_Roslagen_Män[[#This Row],[Född_år]]</f>
        <v>22</v>
      </c>
      <c r="N40" t="str">
        <f t="shared" si="0"/>
        <v>K/M22 Junior</v>
      </c>
    </row>
    <row r="41" spans="1:14" ht="18" customHeight="1">
      <c r="A41" s="1">
        <v>400</v>
      </c>
      <c r="B41" s="4" t="s">
        <v>138</v>
      </c>
      <c r="C41" s="4" t="s">
        <v>139</v>
      </c>
      <c r="D41" s="4" t="s">
        <v>133</v>
      </c>
      <c r="E41" s="5">
        <v>43316</v>
      </c>
      <c r="F41" s="4" t="s">
        <v>134</v>
      </c>
      <c r="G41" s="4" t="s">
        <v>137</v>
      </c>
      <c r="H41" s="28">
        <v>43318</v>
      </c>
      <c r="I41" s="43" t="str">
        <f>RIGHT(tbl_LK_Roslagen_Män[[#This Row],[Person]],2)</f>
        <v>97</v>
      </c>
      <c r="J41" s="45" t="str">
        <f>TEXT(tbl_LK_Roslagen_Män[[#This Row],[När]],"ÅÅÅÅ")</f>
        <v>2018</v>
      </c>
      <c r="K41" s="44">
        <f>IF(tbl_LK_Roslagen_Män[[#This Row],[Född]]&lt;"23",20,19)</f>
        <v>19</v>
      </c>
      <c r="L41" s="44" t="str">
        <f>CONCATENATE(tbl_LK_Roslagen_Män[[#This Row],[Århundrade]],tbl_LK_Roslagen_Män[[#This Row],[Född]])</f>
        <v>1997</v>
      </c>
      <c r="M41" s="44">
        <f>tbl_LK_Roslagen_Män[[#This Row],[År]]-tbl_LK_Roslagen_Män[[#This Row],[Född_år]]</f>
        <v>21</v>
      </c>
      <c r="N41" t="str">
        <f t="shared" si="0"/>
        <v>K/M22 Junior</v>
      </c>
    </row>
    <row r="42" spans="1:14" ht="18" customHeight="1">
      <c r="A42" s="1">
        <v>400</v>
      </c>
      <c r="B42" s="1" t="s">
        <v>19</v>
      </c>
      <c r="C42" s="1" t="s">
        <v>20</v>
      </c>
      <c r="D42" s="1" t="s">
        <v>9</v>
      </c>
      <c r="E42" s="2">
        <v>42977</v>
      </c>
      <c r="F42" s="2"/>
      <c r="G42" s="1" t="s">
        <v>21</v>
      </c>
      <c r="H42" s="29">
        <v>42979</v>
      </c>
      <c r="I42" s="43" t="str">
        <f>RIGHT(tbl_LK_Roslagen_Män[[#This Row],[Person]],2)</f>
        <v>79</v>
      </c>
      <c r="J42" s="45" t="str">
        <f>TEXT(tbl_LK_Roslagen_Män[[#This Row],[När]],"ÅÅÅÅ")</f>
        <v>2017</v>
      </c>
      <c r="K42" s="44">
        <f>IF(tbl_LK_Roslagen_Män[[#This Row],[Född]]&lt;"23",20,19)</f>
        <v>19</v>
      </c>
      <c r="L42" s="44" t="str">
        <f>CONCATENATE(tbl_LK_Roslagen_Män[[#This Row],[Århundrade]],tbl_LK_Roslagen_Män[[#This Row],[Född]])</f>
        <v>1979</v>
      </c>
      <c r="M42" s="44">
        <f>tbl_LK_Roslagen_Män[[#This Row],[År]]-tbl_LK_Roslagen_Män[[#This Row],[Född_år]]</f>
        <v>38</v>
      </c>
      <c r="N42" t="str">
        <f t="shared" si="0"/>
        <v>K/M35-39</v>
      </c>
    </row>
    <row r="43" spans="1:14" ht="18" customHeight="1">
      <c r="A43" s="1">
        <v>400</v>
      </c>
      <c r="B43" s="4" t="s">
        <v>297</v>
      </c>
      <c r="C43" s="4" t="s">
        <v>855</v>
      </c>
      <c r="D43" s="4" t="s">
        <v>9</v>
      </c>
      <c r="E43" s="5">
        <v>44081</v>
      </c>
      <c r="F43" s="5" t="s">
        <v>781</v>
      </c>
      <c r="G43" s="4" t="s">
        <v>856</v>
      </c>
      <c r="H43" s="29">
        <v>44083</v>
      </c>
      <c r="I43" s="43" t="str">
        <f>RIGHT(tbl_LK_Roslagen_Män[[#This Row],[Person]],2)</f>
        <v>77</v>
      </c>
      <c r="J43" s="45" t="str">
        <f>TEXT(tbl_LK_Roslagen_Män[[#This Row],[När]],"ÅÅÅÅ")</f>
        <v>2020</v>
      </c>
      <c r="K43" s="44">
        <f>IF(tbl_LK_Roslagen_Män[[#This Row],[Född]]&lt;"23",20,19)</f>
        <v>19</v>
      </c>
      <c r="L43" s="44" t="str">
        <f>CONCATENATE(tbl_LK_Roslagen_Män[[#This Row],[Århundrade]],tbl_LK_Roslagen_Män[[#This Row],[Född]])</f>
        <v>1977</v>
      </c>
      <c r="M43" s="44">
        <f>tbl_LK_Roslagen_Män[[#This Row],[År]]-tbl_LK_Roslagen_Män[[#This Row],[Född_år]]</f>
        <v>43</v>
      </c>
      <c r="N43" t="str">
        <f t="shared" si="0"/>
        <v>K/M40-44</v>
      </c>
    </row>
    <row r="44" spans="1:14" ht="18" customHeight="1">
      <c r="A44" s="1">
        <v>400</v>
      </c>
      <c r="B44" s="4" t="s">
        <v>297</v>
      </c>
      <c r="C44" s="4" t="s">
        <v>66</v>
      </c>
      <c r="D44" s="4" t="s">
        <v>133</v>
      </c>
      <c r="E44" s="5">
        <v>43667</v>
      </c>
      <c r="F44" s="4" t="s">
        <v>298</v>
      </c>
      <c r="G44" s="4" t="s">
        <v>287</v>
      </c>
      <c r="H44" s="29">
        <v>43674</v>
      </c>
      <c r="I44" s="43" t="str">
        <f>RIGHT(tbl_LK_Roslagen_Män[[#This Row],[Person]],2)</f>
        <v>74</v>
      </c>
      <c r="J44" s="45" t="str">
        <f>TEXT(tbl_LK_Roslagen_Män[[#This Row],[När]],"ÅÅÅÅ")</f>
        <v>2019</v>
      </c>
      <c r="K44" s="44">
        <f>IF(tbl_LK_Roslagen_Män[[#This Row],[Född]]&lt;"23",20,19)</f>
        <v>19</v>
      </c>
      <c r="L44" s="44" t="str">
        <f>CONCATENATE(tbl_LK_Roslagen_Män[[#This Row],[Århundrade]],tbl_LK_Roslagen_Män[[#This Row],[Född]])</f>
        <v>1974</v>
      </c>
      <c r="M44" s="44">
        <f>tbl_LK_Roslagen_Män[[#This Row],[År]]-tbl_LK_Roslagen_Män[[#This Row],[Född_år]]</f>
        <v>45</v>
      </c>
      <c r="N44" t="str">
        <f t="shared" si="0"/>
        <v>K/M45-49</v>
      </c>
    </row>
    <row r="45" spans="1:14" ht="18" customHeight="1">
      <c r="A45" s="1">
        <v>400</v>
      </c>
      <c r="B45" s="1" t="s">
        <v>22</v>
      </c>
      <c r="C45" s="1" t="s">
        <v>8</v>
      </c>
      <c r="D45" s="1" t="s">
        <v>9</v>
      </c>
      <c r="E45" s="2">
        <v>42977</v>
      </c>
      <c r="F45" s="2"/>
      <c r="G45" s="1"/>
      <c r="H45" s="29">
        <v>42979</v>
      </c>
      <c r="I45" s="43" t="str">
        <f>RIGHT(tbl_LK_Roslagen_Män[[#This Row],[Person]],2)</f>
        <v>89</v>
      </c>
      <c r="J45" s="45" t="str">
        <f>TEXT(tbl_LK_Roslagen_Män[[#This Row],[När]],"ÅÅÅÅ")</f>
        <v>2017</v>
      </c>
      <c r="K45" s="44">
        <f>IF(tbl_LK_Roslagen_Män[[#This Row],[Född]]&lt;"23",20,19)</f>
        <v>19</v>
      </c>
      <c r="L45" s="44" t="str">
        <f>CONCATENATE(tbl_LK_Roslagen_Män[[#This Row],[Århundrade]],tbl_LK_Roslagen_Män[[#This Row],[Född]])</f>
        <v>1989</v>
      </c>
      <c r="M45" s="44">
        <f>tbl_LK_Roslagen_Män[[#This Row],[År]]-tbl_LK_Roslagen_Män[[#This Row],[Född_år]]</f>
        <v>28</v>
      </c>
      <c r="N45" t="str">
        <f t="shared" si="0"/>
        <v>K/M Senior</v>
      </c>
    </row>
    <row r="46" spans="1:14" ht="18" customHeight="1">
      <c r="A46" s="1">
        <v>400</v>
      </c>
      <c r="B46" s="4" t="s">
        <v>140</v>
      </c>
      <c r="C46" s="4" t="s">
        <v>141</v>
      </c>
      <c r="D46" s="4" t="s">
        <v>142</v>
      </c>
      <c r="E46" s="5">
        <v>43324</v>
      </c>
      <c r="F46" s="4" t="s">
        <v>143</v>
      </c>
      <c r="G46" s="4" t="s">
        <v>144</v>
      </c>
      <c r="H46" s="28">
        <v>43325</v>
      </c>
      <c r="I46" s="43" t="str">
        <f>RIGHT(tbl_LK_Roslagen_Män[[#This Row],[Person]],2)</f>
        <v>52</v>
      </c>
      <c r="J46" s="45" t="str">
        <f>TEXT(tbl_LK_Roslagen_Män[[#This Row],[När]],"ÅÅÅÅ")</f>
        <v>2018</v>
      </c>
      <c r="K46" s="44">
        <f>IF(tbl_LK_Roslagen_Män[[#This Row],[Född]]&lt;"23",20,19)</f>
        <v>19</v>
      </c>
      <c r="L46" s="44" t="str">
        <f>CONCATENATE(tbl_LK_Roslagen_Män[[#This Row],[Århundrade]],tbl_LK_Roslagen_Män[[#This Row],[Född]])</f>
        <v>1952</v>
      </c>
      <c r="M46" s="44">
        <f>tbl_LK_Roslagen_Män[[#This Row],[År]]-tbl_LK_Roslagen_Män[[#This Row],[Född_år]]</f>
        <v>66</v>
      </c>
      <c r="N46" t="str">
        <f t="shared" si="0"/>
        <v>K/M65-69</v>
      </c>
    </row>
    <row r="47" spans="1:14" ht="18" customHeight="1">
      <c r="A47" s="1">
        <v>400</v>
      </c>
      <c r="B47" s="4" t="s">
        <v>145</v>
      </c>
      <c r="C47" s="4" t="s">
        <v>141</v>
      </c>
      <c r="D47" s="4" t="s">
        <v>83</v>
      </c>
      <c r="E47" s="5">
        <v>43331</v>
      </c>
      <c r="F47" s="4" t="s">
        <v>146</v>
      </c>
      <c r="G47" s="4"/>
      <c r="H47" s="28">
        <v>43332</v>
      </c>
      <c r="I47" s="43" t="str">
        <f>RIGHT(tbl_LK_Roslagen_Män[[#This Row],[Person]],2)</f>
        <v>52</v>
      </c>
      <c r="J47" s="45" t="str">
        <f>TEXT(tbl_LK_Roslagen_Män[[#This Row],[När]],"ÅÅÅÅ")</f>
        <v>2018</v>
      </c>
      <c r="K47" s="44">
        <f>IF(tbl_LK_Roslagen_Män[[#This Row],[Född]]&lt;"23",20,19)</f>
        <v>19</v>
      </c>
      <c r="L47" s="44" t="str">
        <f>CONCATENATE(tbl_LK_Roslagen_Män[[#This Row],[Århundrade]],tbl_LK_Roslagen_Män[[#This Row],[Född]])</f>
        <v>1952</v>
      </c>
      <c r="M47" s="44">
        <f>tbl_LK_Roslagen_Män[[#This Row],[År]]-tbl_LK_Roslagen_Män[[#This Row],[Född_år]]</f>
        <v>66</v>
      </c>
      <c r="N47" t="str">
        <f t="shared" si="0"/>
        <v>K/M65-69</v>
      </c>
    </row>
    <row r="48" spans="1:14" ht="18" customHeight="1">
      <c r="A48" s="1">
        <v>400</v>
      </c>
      <c r="B48" s="4" t="s">
        <v>299</v>
      </c>
      <c r="C48" s="4" t="s">
        <v>196</v>
      </c>
      <c r="D48" s="4" t="s">
        <v>9</v>
      </c>
      <c r="E48" s="5">
        <v>44081</v>
      </c>
      <c r="F48" s="5" t="s">
        <v>781</v>
      </c>
      <c r="G48" s="4"/>
      <c r="H48" s="29">
        <v>44083</v>
      </c>
      <c r="I48" s="43" t="str">
        <f>RIGHT(tbl_LK_Roslagen_Män[[#This Row],[Person]],2)</f>
        <v>91</v>
      </c>
      <c r="J48" s="45" t="str">
        <f>TEXT(tbl_LK_Roslagen_Män[[#This Row],[När]],"ÅÅÅÅ")</f>
        <v>2020</v>
      </c>
      <c r="K48" s="44">
        <f>IF(tbl_LK_Roslagen_Män[[#This Row],[Född]]&lt;"23",20,19)</f>
        <v>19</v>
      </c>
      <c r="L48" s="44" t="str">
        <f>CONCATENATE(tbl_LK_Roslagen_Män[[#This Row],[Århundrade]],tbl_LK_Roslagen_Män[[#This Row],[Född]])</f>
        <v>1991</v>
      </c>
      <c r="M48" s="44">
        <f>tbl_LK_Roslagen_Män[[#This Row],[År]]-tbl_LK_Roslagen_Män[[#This Row],[Född_år]]</f>
        <v>29</v>
      </c>
      <c r="N48" t="str">
        <f t="shared" si="0"/>
        <v>K/M Senior</v>
      </c>
    </row>
    <row r="49" spans="1:14" ht="18" customHeight="1">
      <c r="A49" s="1">
        <v>400</v>
      </c>
      <c r="B49" s="4" t="s">
        <v>299</v>
      </c>
      <c r="C49" s="4" t="s">
        <v>141</v>
      </c>
      <c r="D49" s="4" t="s">
        <v>133</v>
      </c>
      <c r="E49" s="5">
        <v>43695</v>
      </c>
      <c r="F49" s="4" t="s">
        <v>300</v>
      </c>
      <c r="G49" s="4"/>
      <c r="H49" s="29">
        <v>43696</v>
      </c>
      <c r="I49" s="43" t="str">
        <f>RIGHT(tbl_LK_Roslagen_Män[[#This Row],[Person]],2)</f>
        <v>52</v>
      </c>
      <c r="J49" s="45" t="str">
        <f>TEXT(tbl_LK_Roslagen_Män[[#This Row],[När]],"ÅÅÅÅ")</f>
        <v>2019</v>
      </c>
      <c r="K49" s="44">
        <f>IF(tbl_LK_Roslagen_Män[[#This Row],[Född]]&lt;"23",20,19)</f>
        <v>19</v>
      </c>
      <c r="L49" s="44" t="str">
        <f>CONCATENATE(tbl_LK_Roslagen_Män[[#This Row],[Århundrade]],tbl_LK_Roslagen_Män[[#This Row],[Född]])</f>
        <v>1952</v>
      </c>
      <c r="M49" s="44">
        <f>tbl_LK_Roslagen_Män[[#This Row],[År]]-tbl_LK_Roslagen_Män[[#This Row],[Född_år]]</f>
        <v>67</v>
      </c>
      <c r="N49" t="str">
        <f t="shared" si="0"/>
        <v>K/M65-69</v>
      </c>
    </row>
    <row r="50" spans="1:14" ht="18" customHeight="1">
      <c r="A50" s="1">
        <v>400</v>
      </c>
      <c r="B50" s="4" t="s">
        <v>301</v>
      </c>
      <c r="C50" s="4" t="s">
        <v>104</v>
      </c>
      <c r="D50" s="4" t="s">
        <v>9</v>
      </c>
      <c r="E50" s="5">
        <v>43719</v>
      </c>
      <c r="F50" s="4" t="s">
        <v>302</v>
      </c>
      <c r="G50" s="4" t="s">
        <v>276</v>
      </c>
      <c r="H50" s="29">
        <v>43721</v>
      </c>
      <c r="I50" s="43" t="str">
        <f>RIGHT(tbl_LK_Roslagen_Män[[#This Row],[Person]],2)</f>
        <v>63</v>
      </c>
      <c r="J50" s="45" t="str">
        <f>TEXT(tbl_LK_Roslagen_Män[[#This Row],[När]],"ÅÅÅÅ")</f>
        <v>2019</v>
      </c>
      <c r="K50" s="44">
        <f>IF(tbl_LK_Roslagen_Män[[#This Row],[Född]]&lt;"23",20,19)</f>
        <v>19</v>
      </c>
      <c r="L50" s="44" t="str">
        <f>CONCATENATE(tbl_LK_Roslagen_Män[[#This Row],[Århundrade]],tbl_LK_Roslagen_Män[[#This Row],[Född]])</f>
        <v>1963</v>
      </c>
      <c r="M50" s="44">
        <f>tbl_LK_Roslagen_Män[[#This Row],[År]]-tbl_LK_Roslagen_Män[[#This Row],[Född_år]]</f>
        <v>56</v>
      </c>
      <c r="N50" t="str">
        <f t="shared" si="0"/>
        <v>K/M55-59</v>
      </c>
    </row>
    <row r="51" spans="1:14" ht="18" customHeight="1">
      <c r="A51" s="1">
        <v>400</v>
      </c>
      <c r="B51" s="4" t="s">
        <v>857</v>
      </c>
      <c r="C51" s="4" t="s">
        <v>104</v>
      </c>
      <c r="D51" s="4" t="s">
        <v>9</v>
      </c>
      <c r="E51" s="5">
        <v>44081</v>
      </c>
      <c r="F51" s="5" t="s">
        <v>781</v>
      </c>
      <c r="G51" s="4"/>
      <c r="H51" s="29">
        <v>44083</v>
      </c>
      <c r="I51" s="43" t="str">
        <f>RIGHT(tbl_LK_Roslagen_Män[[#This Row],[Person]],2)</f>
        <v>63</v>
      </c>
      <c r="J51" s="45" t="str">
        <f>TEXT(tbl_LK_Roslagen_Män[[#This Row],[När]],"ÅÅÅÅ")</f>
        <v>2020</v>
      </c>
      <c r="K51" s="44">
        <f>IF(tbl_LK_Roslagen_Män[[#This Row],[Född]]&lt;"23",20,19)</f>
        <v>19</v>
      </c>
      <c r="L51" s="44" t="str">
        <f>CONCATENATE(tbl_LK_Roslagen_Män[[#This Row],[Århundrade]],tbl_LK_Roslagen_Män[[#This Row],[Född]])</f>
        <v>1963</v>
      </c>
      <c r="M51" s="44">
        <f>tbl_LK_Roslagen_Män[[#This Row],[År]]-tbl_LK_Roslagen_Män[[#This Row],[Född_år]]</f>
        <v>57</v>
      </c>
      <c r="N51" t="str">
        <f t="shared" si="0"/>
        <v>K/M55-59</v>
      </c>
    </row>
    <row r="52" spans="1:14" ht="18" customHeight="1">
      <c r="A52" s="1">
        <v>600</v>
      </c>
      <c r="B52" s="23" t="s">
        <v>1151</v>
      </c>
      <c r="C52" s="4" t="s">
        <v>1104</v>
      </c>
      <c r="D52" s="4" t="s">
        <v>9</v>
      </c>
      <c r="E52" s="2">
        <v>45154</v>
      </c>
      <c r="F52" s="4" t="s">
        <v>1146</v>
      </c>
      <c r="G52" s="4" t="s">
        <v>847</v>
      </c>
      <c r="H52" s="29">
        <v>45161</v>
      </c>
      <c r="I52" s="43" t="str">
        <f>RIGHT(tbl_LK_Roslagen_Män[[#This Row],[Person]],2)</f>
        <v>08</v>
      </c>
      <c r="J52" s="45" t="str">
        <f>TEXT(tbl_LK_Roslagen_Män[[#This Row],[När]],"ÅÅÅÅ")</f>
        <v>2023</v>
      </c>
      <c r="K52" s="44">
        <f>IF(tbl_LK_Roslagen_Män[[#This Row],[Född]]&lt;"23",20,19)</f>
        <v>20</v>
      </c>
      <c r="L52" s="44" t="str">
        <f>CONCATENATE(tbl_LK_Roslagen_Män[[#This Row],[Århundrade]],tbl_LK_Roslagen_Män[[#This Row],[Född]])</f>
        <v>2008</v>
      </c>
      <c r="M52" s="44">
        <f>tbl_LK_Roslagen_Män[[#This Row],[År]]-tbl_LK_Roslagen_Män[[#This Row],[Född_år]]</f>
        <v>15</v>
      </c>
      <c r="N52" t="str">
        <f t="shared" si="0"/>
        <v>F/P15 Ungdom</v>
      </c>
    </row>
    <row r="53" spans="1:14" ht="18" customHeight="1">
      <c r="A53" s="1">
        <v>600</v>
      </c>
      <c r="B53" s="4" t="s">
        <v>293</v>
      </c>
      <c r="C53" s="4" t="s">
        <v>294</v>
      </c>
      <c r="D53" s="4" t="s">
        <v>83</v>
      </c>
      <c r="E53" s="5">
        <v>43708</v>
      </c>
      <c r="F53" s="4" t="s">
        <v>295</v>
      </c>
      <c r="G53" s="4" t="s">
        <v>296</v>
      </c>
      <c r="H53" s="29">
        <v>43710</v>
      </c>
      <c r="I53" s="43" t="str">
        <f>RIGHT(tbl_LK_Roslagen_Män[[#This Row],[Person]],2)</f>
        <v>06</v>
      </c>
      <c r="J53" s="45" t="str">
        <f>TEXT(tbl_LK_Roslagen_Män[[#This Row],[När]],"ÅÅÅÅ")</f>
        <v>2019</v>
      </c>
      <c r="K53" s="44">
        <f>IF(tbl_LK_Roslagen_Män[[#This Row],[Född]]&lt;"23",20,19)</f>
        <v>20</v>
      </c>
      <c r="L53" s="44" t="str">
        <f>CONCATENATE(tbl_LK_Roslagen_Män[[#This Row],[Århundrade]],tbl_LK_Roslagen_Män[[#This Row],[Född]])</f>
        <v>2006</v>
      </c>
      <c r="M53" s="44">
        <f>tbl_LK_Roslagen_Män[[#This Row],[År]]-tbl_LK_Roslagen_Män[[#This Row],[Född_år]]</f>
        <v>13</v>
      </c>
      <c r="N53" t="str">
        <f t="shared" si="0"/>
        <v>F/P13 Ungdom</v>
      </c>
    </row>
    <row r="54" spans="1:14" ht="18" customHeight="1">
      <c r="A54" s="1">
        <v>600</v>
      </c>
      <c r="B54" s="23" t="s">
        <v>1152</v>
      </c>
      <c r="C54" s="4" t="s">
        <v>1153</v>
      </c>
      <c r="D54" s="4" t="s">
        <v>9</v>
      </c>
      <c r="E54" s="2">
        <v>45154</v>
      </c>
      <c r="F54" s="4" t="s">
        <v>1146</v>
      </c>
      <c r="G54" s="4"/>
      <c r="H54" s="29">
        <v>45161</v>
      </c>
      <c r="I54" s="43" t="str">
        <f>RIGHT(tbl_LK_Roslagen_Män[[#This Row],[Person]],2)</f>
        <v>12</v>
      </c>
      <c r="J54" s="45" t="str">
        <f>TEXT(tbl_LK_Roslagen_Män[[#This Row],[När]],"ÅÅÅÅ")</f>
        <v>2023</v>
      </c>
      <c r="K54" s="44">
        <f>IF(tbl_LK_Roslagen_Män[[#This Row],[Född]]&lt;"23",20,19)</f>
        <v>20</v>
      </c>
      <c r="L54" s="44" t="str">
        <f>CONCATENATE(tbl_LK_Roslagen_Män[[#This Row],[Århundrade]],tbl_LK_Roslagen_Män[[#This Row],[Född]])</f>
        <v>2012</v>
      </c>
      <c r="M54" s="44">
        <f>tbl_LK_Roslagen_Män[[#This Row],[År]]-tbl_LK_Roslagen_Män[[#This Row],[Född_år]]</f>
        <v>11</v>
      </c>
      <c r="N54" t="str">
        <f t="shared" si="0"/>
        <v>Barn</v>
      </c>
    </row>
    <row r="55" spans="1:14" ht="18" customHeight="1">
      <c r="A55" s="1">
        <v>600</v>
      </c>
      <c r="B55" s="1" t="s">
        <v>23</v>
      </c>
      <c r="C55" s="1" t="s">
        <v>24</v>
      </c>
      <c r="D55" s="1" t="s">
        <v>9</v>
      </c>
      <c r="E55" s="2">
        <v>42963</v>
      </c>
      <c r="F55" s="2"/>
      <c r="G55" s="1" t="s">
        <v>25</v>
      </c>
      <c r="H55" s="14"/>
      <c r="I55" s="43" t="str">
        <f>RIGHT(tbl_LK_Roslagen_Män[[#This Row],[Person]],2)</f>
        <v>08</v>
      </c>
      <c r="J55" s="45" t="str">
        <f>TEXT(tbl_LK_Roslagen_Män[[#This Row],[När]],"ÅÅÅÅ")</f>
        <v>2017</v>
      </c>
      <c r="K55" s="44">
        <f>IF(tbl_LK_Roslagen_Män[[#This Row],[Född]]&lt;"23",20,19)</f>
        <v>20</v>
      </c>
      <c r="L55" s="44" t="str">
        <f>CONCATENATE(tbl_LK_Roslagen_Män[[#This Row],[Århundrade]],tbl_LK_Roslagen_Män[[#This Row],[Född]])</f>
        <v>2008</v>
      </c>
      <c r="M55" s="44">
        <f>tbl_LK_Roslagen_Män[[#This Row],[År]]-tbl_LK_Roslagen_Män[[#This Row],[Född_år]]</f>
        <v>9</v>
      </c>
      <c r="N55" t="str">
        <f t="shared" si="0"/>
        <v>Barn</v>
      </c>
    </row>
    <row r="56" spans="1:14" ht="18" customHeight="1">
      <c r="A56" s="1">
        <v>600</v>
      </c>
      <c r="B56" s="1" t="s">
        <v>26</v>
      </c>
      <c r="C56" s="1" t="s">
        <v>1346</v>
      </c>
      <c r="D56" s="1" t="s">
        <v>9</v>
      </c>
      <c r="E56" s="2">
        <v>42970</v>
      </c>
      <c r="F56" s="2"/>
      <c r="G56" s="1"/>
      <c r="H56" s="29">
        <v>42971</v>
      </c>
      <c r="I56" s="43" t="str">
        <f>RIGHT(tbl_LK_Roslagen_Män[[#This Row],[Person]],2)</f>
        <v>07</v>
      </c>
      <c r="J56" s="45" t="str">
        <f>TEXT(tbl_LK_Roslagen_Män[[#This Row],[När]],"ÅÅÅÅ")</f>
        <v>2017</v>
      </c>
      <c r="K56" s="44">
        <f>IF(tbl_LK_Roslagen_Män[[#This Row],[Född]]&lt;"23",20,19)</f>
        <v>20</v>
      </c>
      <c r="L56" s="44" t="str">
        <f>CONCATENATE(tbl_LK_Roslagen_Män[[#This Row],[Århundrade]],tbl_LK_Roslagen_Män[[#This Row],[Född]])</f>
        <v>2007</v>
      </c>
      <c r="M56" s="44">
        <f>tbl_LK_Roslagen_Män[[#This Row],[År]]-tbl_LK_Roslagen_Män[[#This Row],[Född_år]]</f>
        <v>10</v>
      </c>
      <c r="N56" t="str">
        <f t="shared" si="0"/>
        <v>Barn</v>
      </c>
    </row>
    <row r="57" spans="1:14" ht="18" customHeight="1">
      <c r="A57" s="1">
        <v>600</v>
      </c>
      <c r="B57" s="1" t="s">
        <v>27</v>
      </c>
      <c r="C57" s="1" t="s">
        <v>28</v>
      </c>
      <c r="D57" s="1" t="s">
        <v>9</v>
      </c>
      <c r="E57" s="2">
        <v>42963</v>
      </c>
      <c r="F57" s="2"/>
      <c r="G57" s="1"/>
      <c r="H57" s="14"/>
      <c r="I57" s="43" t="str">
        <f>RIGHT(tbl_LK_Roslagen_Män[[#This Row],[Person]],2)</f>
        <v>10</v>
      </c>
      <c r="J57" s="45" t="str">
        <f>TEXT(tbl_LK_Roslagen_Män[[#This Row],[När]],"ÅÅÅÅ")</f>
        <v>2017</v>
      </c>
      <c r="K57" s="44">
        <f>IF(tbl_LK_Roslagen_Män[[#This Row],[Född]]&lt;"23",20,19)</f>
        <v>20</v>
      </c>
      <c r="L57" s="44" t="str">
        <f>CONCATENATE(tbl_LK_Roslagen_Män[[#This Row],[Århundrade]],tbl_LK_Roslagen_Män[[#This Row],[Född]])</f>
        <v>2010</v>
      </c>
      <c r="M57" s="44">
        <f>tbl_LK_Roslagen_Män[[#This Row],[År]]-tbl_LK_Roslagen_Män[[#This Row],[Född_år]]</f>
        <v>7</v>
      </c>
      <c r="N57" t="str">
        <f t="shared" si="0"/>
        <v>Barn</v>
      </c>
    </row>
    <row r="58" spans="1:14" ht="18" customHeight="1">
      <c r="A58" s="1">
        <v>800</v>
      </c>
      <c r="B58" s="23">
        <v>1.5825231481481482E-3</v>
      </c>
      <c r="C58" s="4" t="s">
        <v>1104</v>
      </c>
      <c r="D58" s="4" t="s">
        <v>9</v>
      </c>
      <c r="E58" s="2">
        <v>44746</v>
      </c>
      <c r="F58" s="1" t="s">
        <v>1035</v>
      </c>
      <c r="G58" s="4"/>
      <c r="H58" s="29">
        <v>44752</v>
      </c>
      <c r="I58" s="43" t="str">
        <f>RIGHT(tbl_LK_Roslagen_Män[[#This Row],[Person]],2)</f>
        <v>08</v>
      </c>
      <c r="J58" s="45" t="str">
        <f>TEXT(tbl_LK_Roslagen_Män[[#This Row],[När]],"ÅÅÅÅ")</f>
        <v>2022</v>
      </c>
      <c r="K58" s="44">
        <f>IF(tbl_LK_Roslagen_Män[[#This Row],[Född]]&lt;"23",20,19)</f>
        <v>20</v>
      </c>
      <c r="L58" s="44" t="str">
        <f>CONCATENATE(tbl_LK_Roslagen_Män[[#This Row],[Århundrade]],tbl_LK_Roslagen_Män[[#This Row],[Född]])</f>
        <v>2008</v>
      </c>
      <c r="M58" s="44">
        <f>tbl_LK_Roslagen_Män[[#This Row],[År]]-tbl_LK_Roslagen_Män[[#This Row],[Född_år]]</f>
        <v>14</v>
      </c>
      <c r="N58" t="str">
        <f t="shared" si="0"/>
        <v>F/P15 Ungdom</v>
      </c>
    </row>
    <row r="59" spans="1:14" ht="18" customHeight="1">
      <c r="A59" s="1">
        <v>800</v>
      </c>
      <c r="B59" s="23">
        <v>1.6497685185185185E-3</v>
      </c>
      <c r="C59" s="4" t="s">
        <v>1104</v>
      </c>
      <c r="D59" s="4" t="s">
        <v>83</v>
      </c>
      <c r="E59" s="2">
        <v>44786</v>
      </c>
      <c r="F59" s="1" t="s">
        <v>1097</v>
      </c>
      <c r="G59" s="4"/>
      <c r="H59" s="29">
        <v>44790</v>
      </c>
      <c r="I59" s="43" t="str">
        <f>RIGHT(tbl_LK_Roslagen_Män[[#This Row],[Person]],2)</f>
        <v>08</v>
      </c>
      <c r="J59" s="45" t="str">
        <f>TEXT(tbl_LK_Roslagen_Män[[#This Row],[När]],"ÅÅÅÅ")</f>
        <v>2022</v>
      </c>
      <c r="K59" s="44">
        <f>IF(tbl_LK_Roslagen_Män[[#This Row],[Född]]&lt;"23",20,19)</f>
        <v>20</v>
      </c>
      <c r="L59" s="44" t="str">
        <f>CONCATENATE(tbl_LK_Roslagen_Män[[#This Row],[Århundrade]],tbl_LK_Roslagen_Män[[#This Row],[Född]])</f>
        <v>2008</v>
      </c>
      <c r="M59" s="44">
        <f>tbl_LK_Roslagen_Män[[#This Row],[År]]-tbl_LK_Roslagen_Män[[#This Row],[Född_år]]</f>
        <v>14</v>
      </c>
      <c r="N59" t="str">
        <f t="shared" si="0"/>
        <v>F/P15 Ungdom</v>
      </c>
    </row>
    <row r="60" spans="1:14" ht="18" customHeight="1">
      <c r="A60" s="1">
        <v>800</v>
      </c>
      <c r="B60" s="4" t="s">
        <v>934</v>
      </c>
      <c r="C60" s="4" t="s">
        <v>66</v>
      </c>
      <c r="D60" s="4" t="s">
        <v>9</v>
      </c>
      <c r="E60" s="2">
        <v>44405</v>
      </c>
      <c r="F60" s="1" t="s">
        <v>781</v>
      </c>
      <c r="G60" s="4"/>
      <c r="H60" s="29">
        <v>44408</v>
      </c>
      <c r="I60" s="43" t="str">
        <f>RIGHT(tbl_LK_Roslagen_Män[[#This Row],[Person]],2)</f>
        <v>74</v>
      </c>
      <c r="J60" s="45" t="str">
        <f>TEXT(tbl_LK_Roslagen_Män[[#This Row],[När]],"ÅÅÅÅ")</f>
        <v>2021</v>
      </c>
      <c r="K60" s="44">
        <f>IF(tbl_LK_Roslagen_Män[[#This Row],[Född]]&lt;"23",20,19)</f>
        <v>19</v>
      </c>
      <c r="L60" s="44" t="str">
        <f>CONCATENATE(tbl_LK_Roslagen_Män[[#This Row],[Århundrade]],tbl_LK_Roslagen_Män[[#This Row],[Född]])</f>
        <v>1974</v>
      </c>
      <c r="M60" s="44">
        <f>tbl_LK_Roslagen_Män[[#This Row],[År]]-tbl_LK_Roslagen_Män[[#This Row],[Född_år]]</f>
        <v>47</v>
      </c>
      <c r="N60" t="str">
        <f t="shared" si="0"/>
        <v>K/M45-49</v>
      </c>
    </row>
    <row r="61" spans="1:14" ht="18" customHeight="1">
      <c r="A61" s="1">
        <v>800</v>
      </c>
      <c r="B61" s="4" t="s">
        <v>935</v>
      </c>
      <c r="C61" s="4" t="s">
        <v>936</v>
      </c>
      <c r="D61" s="4" t="s">
        <v>9</v>
      </c>
      <c r="E61" s="2">
        <v>44405</v>
      </c>
      <c r="F61" s="1" t="s">
        <v>781</v>
      </c>
      <c r="G61" s="4"/>
      <c r="H61" s="29">
        <v>44409</v>
      </c>
      <c r="I61" s="43" t="str">
        <f>RIGHT(tbl_LK_Roslagen_Män[[#This Row],[Person]],2)</f>
        <v>01</v>
      </c>
      <c r="J61" s="45" t="str">
        <f>TEXT(tbl_LK_Roslagen_Män[[#This Row],[När]],"ÅÅÅÅ")</f>
        <v>2021</v>
      </c>
      <c r="K61" s="44">
        <f>IF(tbl_LK_Roslagen_Män[[#This Row],[Född]]&lt;"23",20,19)</f>
        <v>20</v>
      </c>
      <c r="L61" s="44" t="str">
        <f>CONCATENATE(tbl_LK_Roslagen_Män[[#This Row],[Århundrade]],tbl_LK_Roslagen_Män[[#This Row],[Född]])</f>
        <v>2001</v>
      </c>
      <c r="M61" s="44">
        <f>tbl_LK_Roslagen_Män[[#This Row],[År]]-tbl_LK_Roslagen_Män[[#This Row],[Född_år]]</f>
        <v>20</v>
      </c>
      <c r="N61" t="str">
        <f t="shared" si="0"/>
        <v>K/M22 Junior</v>
      </c>
    </row>
    <row r="62" spans="1:14" ht="18" customHeight="1">
      <c r="A62" s="1">
        <v>800</v>
      </c>
      <c r="B62" s="4" t="s">
        <v>937</v>
      </c>
      <c r="C62" s="4" t="s">
        <v>294</v>
      </c>
      <c r="D62" s="4" t="s">
        <v>930</v>
      </c>
      <c r="E62" s="2">
        <v>44428</v>
      </c>
      <c r="F62" s="1" t="s">
        <v>931</v>
      </c>
      <c r="G62" s="4" t="s">
        <v>847</v>
      </c>
      <c r="H62" s="29">
        <v>44431</v>
      </c>
      <c r="I62" s="43" t="str">
        <f>RIGHT(tbl_LK_Roslagen_Män[[#This Row],[Person]],2)</f>
        <v>06</v>
      </c>
      <c r="J62" s="45" t="str">
        <f>TEXT(tbl_LK_Roslagen_Män[[#This Row],[När]],"ÅÅÅÅ")</f>
        <v>2021</v>
      </c>
      <c r="K62" s="44">
        <f>IF(tbl_LK_Roslagen_Män[[#This Row],[Född]]&lt;"23",20,19)</f>
        <v>20</v>
      </c>
      <c r="L62" s="44" t="str">
        <f>CONCATENATE(tbl_LK_Roslagen_Män[[#This Row],[Århundrade]],tbl_LK_Roslagen_Män[[#This Row],[Född]])</f>
        <v>2006</v>
      </c>
      <c r="M62" s="44">
        <f>tbl_LK_Roslagen_Män[[#This Row],[År]]-tbl_LK_Roslagen_Män[[#This Row],[Född_år]]</f>
        <v>15</v>
      </c>
      <c r="N62" t="str">
        <f t="shared" si="0"/>
        <v>F/P15 Ungdom</v>
      </c>
    </row>
    <row r="63" spans="1:14" ht="18" customHeight="1">
      <c r="A63" s="1">
        <v>800</v>
      </c>
      <c r="B63" s="4" t="s">
        <v>938</v>
      </c>
      <c r="C63" s="4" t="s">
        <v>294</v>
      </c>
      <c r="D63" s="4" t="s">
        <v>83</v>
      </c>
      <c r="E63" s="2">
        <v>44443</v>
      </c>
      <c r="F63" s="1" t="s">
        <v>925</v>
      </c>
      <c r="G63" s="4"/>
      <c r="H63" s="29">
        <v>44447</v>
      </c>
      <c r="I63" s="43" t="str">
        <f>RIGHT(tbl_LK_Roslagen_Män[[#This Row],[Person]],2)</f>
        <v>06</v>
      </c>
      <c r="J63" s="45" t="str">
        <f>TEXT(tbl_LK_Roslagen_Män[[#This Row],[När]],"ÅÅÅÅ")</f>
        <v>2021</v>
      </c>
      <c r="K63" s="44">
        <f>IF(tbl_LK_Roslagen_Män[[#This Row],[Född]]&lt;"23",20,19)</f>
        <v>20</v>
      </c>
      <c r="L63" s="44" t="str">
        <f>CONCATENATE(tbl_LK_Roslagen_Män[[#This Row],[Århundrade]],tbl_LK_Roslagen_Män[[#This Row],[Född]])</f>
        <v>2006</v>
      </c>
      <c r="M63" s="44">
        <f>tbl_LK_Roslagen_Män[[#This Row],[År]]-tbl_LK_Roslagen_Män[[#This Row],[Född_år]]</f>
        <v>15</v>
      </c>
      <c r="N63" t="str">
        <f t="shared" si="0"/>
        <v>F/P15 Ungdom</v>
      </c>
    </row>
    <row r="64" spans="1:14" ht="18" customHeight="1">
      <c r="A64" s="1">
        <v>800</v>
      </c>
      <c r="B64" s="4" t="s">
        <v>939</v>
      </c>
      <c r="C64" s="4" t="s">
        <v>294</v>
      </c>
      <c r="D64" s="4" t="s">
        <v>171</v>
      </c>
      <c r="E64" s="2">
        <v>44367</v>
      </c>
      <c r="F64" s="1" t="s">
        <v>940</v>
      </c>
      <c r="G64" s="4"/>
      <c r="H64" s="29">
        <v>44382</v>
      </c>
      <c r="I64" s="43" t="str">
        <f>RIGHT(tbl_LK_Roslagen_Män[[#This Row],[Person]],2)</f>
        <v>06</v>
      </c>
      <c r="J64" s="45" t="str">
        <f>TEXT(tbl_LK_Roslagen_Män[[#This Row],[När]],"ÅÅÅÅ")</f>
        <v>2021</v>
      </c>
      <c r="K64" s="44">
        <f>IF(tbl_LK_Roslagen_Män[[#This Row],[Född]]&lt;"23",20,19)</f>
        <v>20</v>
      </c>
      <c r="L64" s="44" t="str">
        <f>CONCATENATE(tbl_LK_Roslagen_Män[[#This Row],[Århundrade]],tbl_LK_Roslagen_Män[[#This Row],[Född]])</f>
        <v>2006</v>
      </c>
      <c r="M64" s="44">
        <f>tbl_LK_Roslagen_Män[[#This Row],[År]]-tbl_LK_Roslagen_Män[[#This Row],[Född_år]]</f>
        <v>15</v>
      </c>
      <c r="N64" t="str">
        <f t="shared" si="0"/>
        <v>F/P15 Ungdom</v>
      </c>
    </row>
    <row r="65" spans="1:14" ht="18" customHeight="1">
      <c r="A65" s="1">
        <v>800</v>
      </c>
      <c r="B65" s="4" t="s">
        <v>941</v>
      </c>
      <c r="C65" s="4" t="s">
        <v>294</v>
      </c>
      <c r="D65" s="4" t="s">
        <v>9</v>
      </c>
      <c r="E65" s="2">
        <v>44405</v>
      </c>
      <c r="F65" s="1" t="s">
        <v>781</v>
      </c>
      <c r="G65" s="4"/>
      <c r="H65" s="29">
        <v>44409</v>
      </c>
      <c r="I65" s="43" t="str">
        <f>RIGHT(tbl_LK_Roslagen_Män[[#This Row],[Person]],2)</f>
        <v>06</v>
      </c>
      <c r="J65" s="45" t="str">
        <f>TEXT(tbl_LK_Roslagen_Män[[#This Row],[När]],"ÅÅÅÅ")</f>
        <v>2021</v>
      </c>
      <c r="K65" s="44">
        <f>IF(tbl_LK_Roslagen_Män[[#This Row],[Född]]&lt;"23",20,19)</f>
        <v>20</v>
      </c>
      <c r="L65" s="44" t="str">
        <f>CONCATENATE(tbl_LK_Roslagen_Män[[#This Row],[Århundrade]],tbl_LK_Roslagen_Män[[#This Row],[Född]])</f>
        <v>2006</v>
      </c>
      <c r="M65" s="44">
        <f>tbl_LK_Roslagen_Män[[#This Row],[År]]-tbl_LK_Roslagen_Män[[#This Row],[Född_år]]</f>
        <v>15</v>
      </c>
      <c r="N65" t="str">
        <f t="shared" si="0"/>
        <v>F/P15 Ungdom</v>
      </c>
    </row>
    <row r="66" spans="1:14" ht="18" customHeight="1">
      <c r="A66" s="1">
        <v>800</v>
      </c>
      <c r="B66" s="4" t="s">
        <v>942</v>
      </c>
      <c r="C66" s="4" t="s">
        <v>943</v>
      </c>
      <c r="D66" s="4" t="s">
        <v>9</v>
      </c>
      <c r="E66" s="2">
        <v>44406</v>
      </c>
      <c r="F66" s="1" t="s">
        <v>781</v>
      </c>
      <c r="G66" s="4"/>
      <c r="H66" s="29">
        <v>44409</v>
      </c>
      <c r="I66" s="43" t="str">
        <f>RIGHT(tbl_LK_Roslagen_Män[[#This Row],[Person]],2)</f>
        <v>03</v>
      </c>
      <c r="J66" s="45" t="str">
        <f>TEXT(tbl_LK_Roslagen_Män[[#This Row],[När]],"ÅÅÅÅ")</f>
        <v>2021</v>
      </c>
      <c r="K66" s="44">
        <f>IF(tbl_LK_Roslagen_Män[[#This Row],[Född]]&lt;"23",20,19)</f>
        <v>20</v>
      </c>
      <c r="L66" s="44" t="str">
        <f>CONCATENATE(tbl_LK_Roslagen_Män[[#This Row],[Århundrade]],tbl_LK_Roslagen_Män[[#This Row],[Född]])</f>
        <v>2003</v>
      </c>
      <c r="M66" s="44">
        <f>tbl_LK_Roslagen_Män[[#This Row],[År]]-tbl_LK_Roslagen_Män[[#This Row],[Född_år]]</f>
        <v>18</v>
      </c>
      <c r="N66" t="str">
        <f t="shared" ref="N66:N129" si="1">IF(M66&gt;=80,"K/M80-84",IF(M66&gt;=75,"K/M75-79",IF(M66&gt;=70,"K/M70-74",IF(M66&gt;=65,"K/M65-69",IF(M66&gt;=60,"K/M60-64",IF(M66&gt;=55,"K/M55-59",IF(M66&gt;=50,"K/M50-54",IF(M66&gt;=45,"K/M45-49",IF(M66&gt;=40,"K/M40-44",IF(M66&gt;=35,"K/M35-39",IF(M66&gt;=23,"K/M Senior",IF(M66&gt;=20,"K/M22 Junior",IF(M66&gt;=18,"F/P19 Junior",IF(M66&gt;=16,"F/P17 Ungdom",IF(M66&gt;=14,"F/P15 Ungdom",IF(M66&gt;=12,"F/P13 Ungdom","Barn"))))))))))))))))</f>
        <v>F/P19 Junior</v>
      </c>
    </row>
    <row r="67" spans="1:14" ht="18" customHeight="1">
      <c r="A67" s="1">
        <v>800</v>
      </c>
      <c r="B67" s="4" t="s">
        <v>944</v>
      </c>
      <c r="C67" s="4" t="s">
        <v>892</v>
      </c>
      <c r="D67" s="4" t="s">
        <v>9</v>
      </c>
      <c r="E67" s="2">
        <v>44405</v>
      </c>
      <c r="F67" s="1" t="s">
        <v>781</v>
      </c>
      <c r="G67" s="4"/>
      <c r="H67" s="29">
        <v>44408</v>
      </c>
      <c r="I67" s="43" t="str">
        <f>RIGHT(tbl_LK_Roslagen_Män[[#This Row],[Person]],2)</f>
        <v>69</v>
      </c>
      <c r="J67" s="45" t="str">
        <f>TEXT(tbl_LK_Roslagen_Män[[#This Row],[När]],"ÅÅÅÅ")</f>
        <v>2021</v>
      </c>
      <c r="K67" s="44">
        <f>IF(tbl_LK_Roslagen_Män[[#This Row],[Född]]&lt;"23",20,19)</f>
        <v>19</v>
      </c>
      <c r="L67" s="44" t="str">
        <f>CONCATENATE(tbl_LK_Roslagen_Män[[#This Row],[Århundrade]],tbl_LK_Roslagen_Män[[#This Row],[Född]])</f>
        <v>1969</v>
      </c>
      <c r="M67" s="44">
        <f>tbl_LK_Roslagen_Män[[#This Row],[År]]-tbl_LK_Roslagen_Män[[#This Row],[Född_år]]</f>
        <v>52</v>
      </c>
      <c r="N67" t="str">
        <f t="shared" si="1"/>
        <v>K/M50-54</v>
      </c>
    </row>
    <row r="68" spans="1:14" ht="18" customHeight="1">
      <c r="A68" s="1">
        <v>800</v>
      </c>
      <c r="B68" s="4" t="s">
        <v>945</v>
      </c>
      <c r="C68" s="4" t="s">
        <v>196</v>
      </c>
      <c r="D68" s="4" t="s">
        <v>9</v>
      </c>
      <c r="E68" s="2">
        <v>44405</v>
      </c>
      <c r="F68" s="1" t="s">
        <v>781</v>
      </c>
      <c r="G68" s="4"/>
      <c r="H68" s="29">
        <v>44409</v>
      </c>
      <c r="I68" s="43" t="str">
        <f>RIGHT(tbl_LK_Roslagen_Män[[#This Row],[Person]],2)</f>
        <v>91</v>
      </c>
      <c r="J68" s="45" t="str">
        <f>TEXT(tbl_LK_Roslagen_Män[[#This Row],[När]],"ÅÅÅÅ")</f>
        <v>2021</v>
      </c>
      <c r="K68" s="44">
        <f>IF(tbl_LK_Roslagen_Män[[#This Row],[Född]]&lt;"23",20,19)</f>
        <v>19</v>
      </c>
      <c r="L68" s="44" t="str">
        <f>CONCATENATE(tbl_LK_Roslagen_Män[[#This Row],[Århundrade]],tbl_LK_Roslagen_Män[[#This Row],[Född]])</f>
        <v>1991</v>
      </c>
      <c r="M68" s="44">
        <f>tbl_LK_Roslagen_Män[[#This Row],[År]]-tbl_LK_Roslagen_Män[[#This Row],[Född_år]]</f>
        <v>30</v>
      </c>
      <c r="N68" t="str">
        <f t="shared" si="1"/>
        <v>K/M Senior</v>
      </c>
    </row>
    <row r="69" spans="1:14" ht="18" customHeight="1">
      <c r="A69" s="1">
        <v>800</v>
      </c>
      <c r="B69" s="4" t="s">
        <v>147</v>
      </c>
      <c r="C69" s="4" t="s">
        <v>148</v>
      </c>
      <c r="D69" s="4" t="s">
        <v>142</v>
      </c>
      <c r="E69" s="5">
        <v>43322</v>
      </c>
      <c r="F69" s="4" t="s">
        <v>143</v>
      </c>
      <c r="G69" s="4" t="s">
        <v>149</v>
      </c>
      <c r="H69" s="28">
        <v>43325</v>
      </c>
      <c r="I69" s="43" t="str">
        <f>RIGHT(tbl_LK_Roslagen_Män[[#This Row],[Person]],2)</f>
        <v>82</v>
      </c>
      <c r="J69" s="45" t="str">
        <f>TEXT(tbl_LK_Roslagen_Män[[#This Row],[När]],"ÅÅÅÅ")</f>
        <v>2018</v>
      </c>
      <c r="K69" s="44">
        <f>IF(tbl_LK_Roslagen_Män[[#This Row],[Född]]&lt;"23",20,19)</f>
        <v>19</v>
      </c>
      <c r="L69" s="44" t="str">
        <f>CONCATENATE(tbl_LK_Roslagen_Män[[#This Row],[Århundrade]],tbl_LK_Roslagen_Män[[#This Row],[Född]])</f>
        <v>1982</v>
      </c>
      <c r="M69" s="44">
        <f>tbl_LK_Roslagen_Män[[#This Row],[År]]-tbl_LK_Roslagen_Män[[#This Row],[Född_år]]</f>
        <v>36</v>
      </c>
      <c r="N69" t="str">
        <f t="shared" si="1"/>
        <v>K/M35-39</v>
      </c>
    </row>
    <row r="70" spans="1:14" ht="18" customHeight="1">
      <c r="A70" s="1">
        <v>800</v>
      </c>
      <c r="B70" s="4" t="s">
        <v>150</v>
      </c>
      <c r="C70" s="4" t="s">
        <v>148</v>
      </c>
      <c r="D70" s="4" t="s">
        <v>151</v>
      </c>
      <c r="E70" s="5">
        <v>43279</v>
      </c>
      <c r="F70" s="4" t="s">
        <v>152</v>
      </c>
      <c r="G70" s="4" t="s">
        <v>149</v>
      </c>
      <c r="H70" s="28">
        <v>43280</v>
      </c>
      <c r="I70" s="43" t="str">
        <f>RIGHT(tbl_LK_Roslagen_Män[[#This Row],[Person]],2)</f>
        <v>82</v>
      </c>
      <c r="J70" s="45" t="str">
        <f>TEXT(tbl_LK_Roslagen_Män[[#This Row],[När]],"ÅÅÅÅ")</f>
        <v>2018</v>
      </c>
      <c r="K70" s="44">
        <f>IF(tbl_LK_Roslagen_Män[[#This Row],[Född]]&lt;"23",20,19)</f>
        <v>19</v>
      </c>
      <c r="L70" s="44" t="str">
        <f>CONCATENATE(tbl_LK_Roslagen_Män[[#This Row],[Århundrade]],tbl_LK_Roslagen_Män[[#This Row],[Född]])</f>
        <v>1982</v>
      </c>
      <c r="M70" s="44">
        <f>tbl_LK_Roslagen_Män[[#This Row],[År]]-tbl_LK_Roslagen_Män[[#This Row],[Född_år]]</f>
        <v>36</v>
      </c>
      <c r="N70" t="str">
        <f t="shared" si="1"/>
        <v>K/M35-39</v>
      </c>
    </row>
    <row r="71" spans="1:14" ht="18" customHeight="1">
      <c r="A71" s="1">
        <v>800</v>
      </c>
      <c r="B71" s="4" t="s">
        <v>153</v>
      </c>
      <c r="C71" s="4" t="s">
        <v>148</v>
      </c>
      <c r="D71" s="4" t="s">
        <v>133</v>
      </c>
      <c r="E71" s="5">
        <v>43267</v>
      </c>
      <c r="F71" s="4" t="s">
        <v>154</v>
      </c>
      <c r="G71" s="4" t="s">
        <v>149</v>
      </c>
      <c r="H71" s="28">
        <v>43268</v>
      </c>
      <c r="I71" s="43" t="str">
        <f>RIGHT(tbl_LK_Roslagen_Män[[#This Row],[Person]],2)</f>
        <v>82</v>
      </c>
      <c r="J71" s="45" t="str">
        <f>TEXT(tbl_LK_Roslagen_Män[[#This Row],[När]],"ÅÅÅÅ")</f>
        <v>2018</v>
      </c>
      <c r="K71" s="44">
        <f>IF(tbl_LK_Roslagen_Män[[#This Row],[Född]]&lt;"23",20,19)</f>
        <v>19</v>
      </c>
      <c r="L71" s="44" t="str">
        <f>CONCATENATE(tbl_LK_Roslagen_Män[[#This Row],[Århundrade]],tbl_LK_Roslagen_Män[[#This Row],[Född]])</f>
        <v>1982</v>
      </c>
      <c r="M71" s="44">
        <f>tbl_LK_Roslagen_Män[[#This Row],[År]]-tbl_LK_Roslagen_Män[[#This Row],[Född_år]]</f>
        <v>36</v>
      </c>
      <c r="N71" t="str">
        <f t="shared" si="1"/>
        <v>K/M35-39</v>
      </c>
    </row>
    <row r="72" spans="1:14" ht="18" customHeight="1">
      <c r="A72" s="1">
        <v>800</v>
      </c>
      <c r="B72" s="4" t="s">
        <v>155</v>
      </c>
      <c r="C72" s="4" t="s">
        <v>148</v>
      </c>
      <c r="D72" s="4" t="s">
        <v>151</v>
      </c>
      <c r="E72" s="5">
        <v>43253</v>
      </c>
      <c r="F72" s="4" t="s">
        <v>156</v>
      </c>
      <c r="G72" s="4" t="s">
        <v>149</v>
      </c>
      <c r="H72" s="28">
        <v>43254</v>
      </c>
      <c r="I72" s="43" t="str">
        <f>RIGHT(tbl_LK_Roslagen_Män[[#This Row],[Person]],2)</f>
        <v>82</v>
      </c>
      <c r="J72" s="45" t="str">
        <f>TEXT(tbl_LK_Roslagen_Män[[#This Row],[När]],"ÅÅÅÅ")</f>
        <v>2018</v>
      </c>
      <c r="K72" s="44">
        <f>IF(tbl_LK_Roslagen_Män[[#This Row],[Född]]&lt;"23",20,19)</f>
        <v>19</v>
      </c>
      <c r="L72" s="44" t="str">
        <f>CONCATENATE(tbl_LK_Roslagen_Män[[#This Row],[Århundrade]],tbl_LK_Roslagen_Män[[#This Row],[Född]])</f>
        <v>1982</v>
      </c>
      <c r="M72" s="44">
        <f>tbl_LK_Roslagen_Män[[#This Row],[År]]-tbl_LK_Roslagen_Män[[#This Row],[Född_år]]</f>
        <v>36</v>
      </c>
      <c r="N72" t="str">
        <f t="shared" si="1"/>
        <v>K/M35-39</v>
      </c>
    </row>
    <row r="73" spans="1:14" ht="18" customHeight="1">
      <c r="A73" s="1">
        <v>800</v>
      </c>
      <c r="B73" s="4" t="s">
        <v>157</v>
      </c>
      <c r="C73" s="4" t="s">
        <v>148</v>
      </c>
      <c r="D73" s="4" t="s">
        <v>158</v>
      </c>
      <c r="E73" s="5">
        <v>43306</v>
      </c>
      <c r="F73" s="4" t="s">
        <v>152</v>
      </c>
      <c r="G73" s="4"/>
      <c r="H73" s="28">
        <v>43307</v>
      </c>
      <c r="I73" s="43" t="str">
        <f>RIGHT(tbl_LK_Roslagen_Män[[#This Row],[Person]],2)</f>
        <v>82</v>
      </c>
      <c r="J73" s="45" t="str">
        <f>TEXT(tbl_LK_Roslagen_Män[[#This Row],[När]],"ÅÅÅÅ")</f>
        <v>2018</v>
      </c>
      <c r="K73" s="44">
        <f>IF(tbl_LK_Roslagen_Män[[#This Row],[Född]]&lt;"23",20,19)</f>
        <v>19</v>
      </c>
      <c r="L73" s="44" t="str">
        <f>CONCATENATE(tbl_LK_Roslagen_Män[[#This Row],[Århundrade]],tbl_LK_Roslagen_Män[[#This Row],[Född]])</f>
        <v>1982</v>
      </c>
      <c r="M73" s="44">
        <f>tbl_LK_Roslagen_Män[[#This Row],[År]]-tbl_LK_Roslagen_Män[[#This Row],[Född_år]]</f>
        <v>36</v>
      </c>
      <c r="N73" t="str">
        <f t="shared" si="1"/>
        <v>K/M35-39</v>
      </c>
    </row>
    <row r="74" spans="1:14" ht="18" customHeight="1">
      <c r="A74" s="1">
        <v>800</v>
      </c>
      <c r="B74" s="4" t="s">
        <v>303</v>
      </c>
      <c r="C74" s="4" t="s">
        <v>132</v>
      </c>
      <c r="D74" s="4" t="s">
        <v>33</v>
      </c>
      <c r="E74" s="5">
        <v>43666</v>
      </c>
      <c r="F74" s="4" t="s">
        <v>304</v>
      </c>
      <c r="G74" s="4" t="s">
        <v>165</v>
      </c>
      <c r="H74" s="29">
        <v>43671</v>
      </c>
      <c r="I74" s="43" t="str">
        <f>RIGHT(tbl_LK_Roslagen_Män[[#This Row],[Person]],2)</f>
        <v>00</v>
      </c>
      <c r="J74" s="45" t="str">
        <f>TEXT(tbl_LK_Roslagen_Män[[#This Row],[När]],"ÅÅÅÅ")</f>
        <v>2019</v>
      </c>
      <c r="K74" s="44">
        <f>IF(tbl_LK_Roslagen_Män[[#This Row],[Född]]&lt;"23",20,19)</f>
        <v>20</v>
      </c>
      <c r="L74" s="44" t="str">
        <f>CONCATENATE(tbl_LK_Roslagen_Män[[#This Row],[Århundrade]],tbl_LK_Roslagen_Män[[#This Row],[Född]])</f>
        <v>2000</v>
      </c>
      <c r="M74" s="44">
        <f>tbl_LK_Roslagen_Män[[#This Row],[År]]-tbl_LK_Roslagen_Män[[#This Row],[Född_år]]</f>
        <v>19</v>
      </c>
      <c r="N74" t="str">
        <f t="shared" si="1"/>
        <v>F/P19 Junior</v>
      </c>
    </row>
    <row r="75" spans="1:14" ht="18" customHeight="1">
      <c r="A75" s="1">
        <v>800</v>
      </c>
      <c r="B75" s="4" t="s">
        <v>305</v>
      </c>
      <c r="C75" s="4" t="s">
        <v>132</v>
      </c>
      <c r="D75" s="4" t="s">
        <v>200</v>
      </c>
      <c r="E75" s="5">
        <v>43611</v>
      </c>
      <c r="F75" s="4" t="s">
        <v>306</v>
      </c>
      <c r="G75" s="4" t="s">
        <v>307</v>
      </c>
      <c r="H75" s="29">
        <v>43612</v>
      </c>
      <c r="I75" s="43" t="str">
        <f>RIGHT(tbl_LK_Roslagen_Män[[#This Row],[Person]],2)</f>
        <v>00</v>
      </c>
      <c r="J75" s="45" t="str">
        <f>TEXT(tbl_LK_Roslagen_Män[[#This Row],[När]],"ÅÅÅÅ")</f>
        <v>2019</v>
      </c>
      <c r="K75" s="44">
        <f>IF(tbl_LK_Roslagen_Män[[#This Row],[Född]]&lt;"23",20,19)</f>
        <v>20</v>
      </c>
      <c r="L75" s="44" t="str">
        <f>CONCATENATE(tbl_LK_Roslagen_Män[[#This Row],[Århundrade]],tbl_LK_Roslagen_Män[[#This Row],[Född]])</f>
        <v>2000</v>
      </c>
      <c r="M75" s="44">
        <f>tbl_LK_Roslagen_Män[[#This Row],[År]]-tbl_LK_Roslagen_Män[[#This Row],[Född_år]]</f>
        <v>19</v>
      </c>
      <c r="N75" t="str">
        <f t="shared" si="1"/>
        <v>F/P19 Junior</v>
      </c>
    </row>
    <row r="76" spans="1:14" ht="18" customHeight="1">
      <c r="A76" s="1">
        <v>800</v>
      </c>
      <c r="B76" s="4" t="s">
        <v>159</v>
      </c>
      <c r="C76" s="4" t="s">
        <v>148</v>
      </c>
      <c r="D76" s="4" t="s">
        <v>160</v>
      </c>
      <c r="E76" s="5">
        <v>43240</v>
      </c>
      <c r="F76" s="4" t="s">
        <v>161</v>
      </c>
      <c r="G76" s="4" t="s">
        <v>149</v>
      </c>
      <c r="H76" s="28">
        <v>43242</v>
      </c>
      <c r="I76" s="43" t="str">
        <f>RIGHT(tbl_LK_Roslagen_Män[[#This Row],[Person]],2)</f>
        <v>82</v>
      </c>
      <c r="J76" s="45" t="str">
        <f>TEXT(tbl_LK_Roslagen_Män[[#This Row],[När]],"ÅÅÅÅ")</f>
        <v>2018</v>
      </c>
      <c r="K76" s="44">
        <f>IF(tbl_LK_Roslagen_Män[[#This Row],[Född]]&lt;"23",20,19)</f>
        <v>19</v>
      </c>
      <c r="L76" s="44" t="str">
        <f>CONCATENATE(tbl_LK_Roslagen_Män[[#This Row],[Århundrade]],tbl_LK_Roslagen_Män[[#This Row],[Född]])</f>
        <v>1982</v>
      </c>
      <c r="M76" s="44">
        <f>tbl_LK_Roslagen_Män[[#This Row],[År]]-tbl_LK_Roslagen_Män[[#This Row],[Född_år]]</f>
        <v>36</v>
      </c>
      <c r="N76" t="str">
        <f t="shared" si="1"/>
        <v>K/M35-39</v>
      </c>
    </row>
    <row r="77" spans="1:14" ht="18" customHeight="1">
      <c r="A77" s="1">
        <v>800</v>
      </c>
      <c r="B77" s="4" t="s">
        <v>162</v>
      </c>
      <c r="C77" s="4" t="s">
        <v>132</v>
      </c>
      <c r="D77" s="4" t="s">
        <v>163</v>
      </c>
      <c r="E77" s="5">
        <v>43247</v>
      </c>
      <c r="F77" s="4" t="s">
        <v>164</v>
      </c>
      <c r="G77" s="4" t="s">
        <v>165</v>
      </c>
      <c r="H77" s="28">
        <v>43253</v>
      </c>
      <c r="I77" s="43" t="str">
        <f>RIGHT(tbl_LK_Roslagen_Män[[#This Row],[Person]],2)</f>
        <v>00</v>
      </c>
      <c r="J77" s="45" t="str">
        <f>TEXT(tbl_LK_Roslagen_Män[[#This Row],[När]],"ÅÅÅÅ")</f>
        <v>2018</v>
      </c>
      <c r="K77" s="44">
        <f>IF(tbl_LK_Roslagen_Män[[#This Row],[Född]]&lt;"23",20,19)</f>
        <v>20</v>
      </c>
      <c r="L77" s="44" t="str">
        <f>CONCATENATE(tbl_LK_Roslagen_Män[[#This Row],[Århundrade]],tbl_LK_Roslagen_Män[[#This Row],[Född]])</f>
        <v>2000</v>
      </c>
      <c r="M77" s="44">
        <f>tbl_LK_Roslagen_Män[[#This Row],[År]]-tbl_LK_Roslagen_Män[[#This Row],[Född_år]]</f>
        <v>18</v>
      </c>
      <c r="N77" t="str">
        <f t="shared" si="1"/>
        <v>F/P19 Junior</v>
      </c>
    </row>
    <row r="78" spans="1:14" ht="18" customHeight="1">
      <c r="A78" s="1">
        <v>800</v>
      </c>
      <c r="B78" s="4" t="s">
        <v>166</v>
      </c>
      <c r="C78" s="4" t="s">
        <v>132</v>
      </c>
      <c r="D78" s="4" t="s">
        <v>133</v>
      </c>
      <c r="E78" s="5">
        <v>43316</v>
      </c>
      <c r="F78" s="4" t="s">
        <v>134</v>
      </c>
      <c r="G78" s="4"/>
      <c r="H78" s="28">
        <v>43318</v>
      </c>
      <c r="I78" s="43" t="str">
        <f>RIGHT(tbl_LK_Roslagen_Män[[#This Row],[Person]],2)</f>
        <v>00</v>
      </c>
      <c r="J78" s="45" t="str">
        <f>TEXT(tbl_LK_Roslagen_Män[[#This Row],[När]],"ÅÅÅÅ")</f>
        <v>2018</v>
      </c>
      <c r="K78" s="44">
        <f>IF(tbl_LK_Roslagen_Män[[#This Row],[Född]]&lt;"23",20,19)</f>
        <v>20</v>
      </c>
      <c r="L78" s="44" t="str">
        <f>CONCATENATE(tbl_LK_Roslagen_Män[[#This Row],[Århundrade]],tbl_LK_Roslagen_Män[[#This Row],[Född]])</f>
        <v>2000</v>
      </c>
      <c r="M78" s="44">
        <f>tbl_LK_Roslagen_Män[[#This Row],[År]]-tbl_LK_Roslagen_Män[[#This Row],[Född_år]]</f>
        <v>18</v>
      </c>
      <c r="N78" t="str">
        <f t="shared" si="1"/>
        <v>F/P19 Junior</v>
      </c>
    </row>
    <row r="79" spans="1:14" ht="18" customHeight="1">
      <c r="A79" s="1">
        <v>800</v>
      </c>
      <c r="B79" s="4" t="s">
        <v>308</v>
      </c>
      <c r="C79" s="4" t="s">
        <v>309</v>
      </c>
      <c r="D79" s="4" t="s">
        <v>200</v>
      </c>
      <c r="E79" s="5">
        <v>43611</v>
      </c>
      <c r="F79" s="4" t="s">
        <v>306</v>
      </c>
      <c r="G79" s="4" t="s">
        <v>310</v>
      </c>
      <c r="H79" s="29">
        <v>43612</v>
      </c>
      <c r="I79" s="43" t="str">
        <f>RIGHT(tbl_LK_Roslagen_Män[[#This Row],[Person]],2)</f>
        <v>03</v>
      </c>
      <c r="J79" s="45" t="str">
        <f>TEXT(tbl_LK_Roslagen_Män[[#This Row],[När]],"ÅÅÅÅ")</f>
        <v>2019</v>
      </c>
      <c r="K79" s="44">
        <f>IF(tbl_LK_Roslagen_Män[[#This Row],[Född]]&lt;"23",20,19)</f>
        <v>20</v>
      </c>
      <c r="L79" s="44" t="str">
        <f>CONCATENATE(tbl_LK_Roslagen_Män[[#This Row],[Århundrade]],tbl_LK_Roslagen_Män[[#This Row],[Född]])</f>
        <v>2003</v>
      </c>
      <c r="M79" s="44">
        <f>tbl_LK_Roslagen_Män[[#This Row],[År]]-tbl_LK_Roslagen_Män[[#This Row],[Född_år]]</f>
        <v>16</v>
      </c>
      <c r="N79" t="str">
        <f t="shared" si="1"/>
        <v>F/P17 Ungdom</v>
      </c>
    </row>
    <row r="80" spans="1:14" ht="18" customHeight="1">
      <c r="A80" s="1">
        <v>800</v>
      </c>
      <c r="B80" s="4" t="s">
        <v>167</v>
      </c>
      <c r="C80" s="4" t="s">
        <v>88</v>
      </c>
      <c r="D80" s="4" t="s">
        <v>133</v>
      </c>
      <c r="E80" s="5">
        <v>43191</v>
      </c>
      <c r="F80" s="4" t="s">
        <v>134</v>
      </c>
      <c r="G80" s="4" t="s">
        <v>168</v>
      </c>
      <c r="H80" s="28">
        <v>43318</v>
      </c>
      <c r="I80" s="43" t="str">
        <f>RIGHT(tbl_LK_Roslagen_Män[[#This Row],[Person]],2)</f>
        <v>96</v>
      </c>
      <c r="J80" s="45" t="str">
        <f>TEXT(tbl_LK_Roslagen_Män[[#This Row],[När]],"ÅÅÅÅ")</f>
        <v>2018</v>
      </c>
      <c r="K80" s="44">
        <f>IF(tbl_LK_Roslagen_Män[[#This Row],[Född]]&lt;"23",20,19)</f>
        <v>19</v>
      </c>
      <c r="L80" s="44" t="str">
        <f>CONCATENATE(tbl_LK_Roslagen_Män[[#This Row],[Århundrade]],tbl_LK_Roslagen_Män[[#This Row],[Född]])</f>
        <v>1996</v>
      </c>
      <c r="M80" s="44">
        <f>tbl_LK_Roslagen_Män[[#This Row],[År]]-tbl_LK_Roslagen_Män[[#This Row],[Född_år]]</f>
        <v>22</v>
      </c>
      <c r="N80" t="str">
        <f t="shared" si="1"/>
        <v>K/M22 Junior</v>
      </c>
    </row>
    <row r="81" spans="1:14" ht="18" customHeight="1">
      <c r="A81" s="1">
        <v>800</v>
      </c>
      <c r="B81" s="4" t="s">
        <v>169</v>
      </c>
      <c r="C81" s="4" t="s">
        <v>139</v>
      </c>
      <c r="D81" s="4" t="s">
        <v>158</v>
      </c>
      <c r="E81" s="5">
        <v>43306</v>
      </c>
      <c r="F81" s="4" t="s">
        <v>152</v>
      </c>
      <c r="G81" s="4" t="s">
        <v>168</v>
      </c>
      <c r="H81" s="28">
        <v>43307</v>
      </c>
      <c r="I81" s="43" t="str">
        <f>RIGHT(tbl_LK_Roslagen_Män[[#This Row],[Person]],2)</f>
        <v>97</v>
      </c>
      <c r="J81" s="45" t="str">
        <f>TEXT(tbl_LK_Roslagen_Män[[#This Row],[När]],"ÅÅÅÅ")</f>
        <v>2018</v>
      </c>
      <c r="K81" s="44">
        <f>IF(tbl_LK_Roslagen_Män[[#This Row],[Född]]&lt;"23",20,19)</f>
        <v>19</v>
      </c>
      <c r="L81" s="44" t="str">
        <f>CONCATENATE(tbl_LK_Roslagen_Män[[#This Row],[Århundrade]],tbl_LK_Roslagen_Män[[#This Row],[Född]])</f>
        <v>1997</v>
      </c>
      <c r="M81" s="44">
        <f>tbl_LK_Roslagen_Män[[#This Row],[År]]-tbl_LK_Roslagen_Män[[#This Row],[Född_år]]</f>
        <v>21</v>
      </c>
      <c r="N81" t="str">
        <f t="shared" si="1"/>
        <v>K/M22 Junior</v>
      </c>
    </row>
    <row r="82" spans="1:14" ht="18" customHeight="1">
      <c r="A82" s="1">
        <v>800</v>
      </c>
      <c r="B82" s="4" t="s">
        <v>311</v>
      </c>
      <c r="C82" s="4" t="s">
        <v>66</v>
      </c>
      <c r="D82" s="4" t="s">
        <v>226</v>
      </c>
      <c r="E82" s="5">
        <v>43703</v>
      </c>
      <c r="F82" s="4" t="s">
        <v>312</v>
      </c>
      <c r="G82" s="4" t="s">
        <v>287</v>
      </c>
      <c r="H82" s="29">
        <v>43705</v>
      </c>
      <c r="I82" s="43" t="str">
        <f>RIGHT(tbl_LK_Roslagen_Män[[#This Row],[Person]],2)</f>
        <v>74</v>
      </c>
      <c r="J82" s="45" t="str">
        <f>TEXT(tbl_LK_Roslagen_Män[[#This Row],[När]],"ÅÅÅÅ")</f>
        <v>2019</v>
      </c>
      <c r="K82" s="44">
        <f>IF(tbl_LK_Roslagen_Män[[#This Row],[Född]]&lt;"23",20,19)</f>
        <v>19</v>
      </c>
      <c r="L82" s="44" t="str">
        <f>CONCATENATE(tbl_LK_Roslagen_Män[[#This Row],[Århundrade]],tbl_LK_Roslagen_Män[[#This Row],[Född]])</f>
        <v>1974</v>
      </c>
      <c r="M82" s="44">
        <f>tbl_LK_Roslagen_Män[[#This Row],[År]]-tbl_LK_Roslagen_Män[[#This Row],[Född_år]]</f>
        <v>45</v>
      </c>
      <c r="N82" t="str">
        <f t="shared" si="1"/>
        <v>K/M45-49</v>
      </c>
    </row>
    <row r="83" spans="1:14" ht="18" customHeight="1">
      <c r="A83" s="1">
        <v>800</v>
      </c>
      <c r="B83" s="4" t="s">
        <v>170</v>
      </c>
      <c r="C83" s="4" t="s">
        <v>148</v>
      </c>
      <c r="D83" s="4" t="s">
        <v>171</v>
      </c>
      <c r="E83" s="5">
        <v>43233</v>
      </c>
      <c r="F83" s="4" t="s">
        <v>172</v>
      </c>
      <c r="G83" s="4" t="s">
        <v>149</v>
      </c>
      <c r="H83" s="28">
        <v>43234</v>
      </c>
      <c r="I83" s="43" t="str">
        <f>RIGHT(tbl_LK_Roslagen_Män[[#This Row],[Person]],2)</f>
        <v>82</v>
      </c>
      <c r="J83" s="45" t="str">
        <f>TEXT(tbl_LK_Roslagen_Män[[#This Row],[När]],"ÅÅÅÅ")</f>
        <v>2018</v>
      </c>
      <c r="K83" s="44">
        <f>IF(tbl_LK_Roslagen_Män[[#This Row],[Född]]&lt;"23",20,19)</f>
        <v>19</v>
      </c>
      <c r="L83" s="44" t="str">
        <f>CONCATENATE(tbl_LK_Roslagen_Män[[#This Row],[Århundrade]],tbl_LK_Roslagen_Män[[#This Row],[Född]])</f>
        <v>1982</v>
      </c>
      <c r="M83" s="44">
        <f>tbl_LK_Roslagen_Män[[#This Row],[År]]-tbl_LK_Roslagen_Män[[#This Row],[Född_år]]</f>
        <v>36</v>
      </c>
      <c r="N83" t="str">
        <f t="shared" si="1"/>
        <v>K/M35-39</v>
      </c>
    </row>
    <row r="84" spans="1:14" ht="18" customHeight="1">
      <c r="A84" s="1">
        <v>800</v>
      </c>
      <c r="B84" s="4" t="s">
        <v>313</v>
      </c>
      <c r="C84" s="4" t="s">
        <v>66</v>
      </c>
      <c r="D84" s="4" t="s">
        <v>133</v>
      </c>
      <c r="E84" s="5">
        <v>43667</v>
      </c>
      <c r="F84" s="4" t="s">
        <v>298</v>
      </c>
      <c r="G84" s="4" t="s">
        <v>287</v>
      </c>
      <c r="H84" s="29">
        <v>43671</v>
      </c>
      <c r="I84" s="43" t="str">
        <f>RIGHT(tbl_LK_Roslagen_Män[[#This Row],[Person]],2)</f>
        <v>74</v>
      </c>
      <c r="J84" s="45" t="str">
        <f>TEXT(tbl_LK_Roslagen_Män[[#This Row],[När]],"ÅÅÅÅ")</f>
        <v>2019</v>
      </c>
      <c r="K84" s="44">
        <f>IF(tbl_LK_Roslagen_Män[[#This Row],[Född]]&lt;"23",20,19)</f>
        <v>19</v>
      </c>
      <c r="L84" s="44" t="str">
        <f>CONCATENATE(tbl_LK_Roslagen_Män[[#This Row],[Århundrade]],tbl_LK_Roslagen_Män[[#This Row],[Född]])</f>
        <v>1974</v>
      </c>
      <c r="M84" s="44">
        <f>tbl_LK_Roslagen_Män[[#This Row],[År]]-tbl_LK_Roslagen_Män[[#This Row],[Född_år]]</f>
        <v>45</v>
      </c>
      <c r="N84" t="str">
        <f t="shared" si="1"/>
        <v>K/M45-49</v>
      </c>
    </row>
    <row r="85" spans="1:14" ht="18" customHeight="1">
      <c r="A85" s="1">
        <v>800</v>
      </c>
      <c r="B85" s="4" t="s">
        <v>314</v>
      </c>
      <c r="C85" s="4" t="s">
        <v>66</v>
      </c>
      <c r="D85" s="4" t="s">
        <v>9</v>
      </c>
      <c r="E85" s="5">
        <v>43719</v>
      </c>
      <c r="F85" s="4" t="s">
        <v>302</v>
      </c>
      <c r="G85" s="4" t="s">
        <v>315</v>
      </c>
      <c r="H85" s="29">
        <v>43721</v>
      </c>
      <c r="I85" s="43" t="str">
        <f>RIGHT(tbl_LK_Roslagen_Män[[#This Row],[Person]],2)</f>
        <v>74</v>
      </c>
      <c r="J85" s="45" t="str">
        <f>TEXT(tbl_LK_Roslagen_Män[[#This Row],[När]],"ÅÅÅÅ")</f>
        <v>2019</v>
      </c>
      <c r="K85" s="44">
        <f>IF(tbl_LK_Roslagen_Män[[#This Row],[Född]]&lt;"23",20,19)</f>
        <v>19</v>
      </c>
      <c r="L85" s="44" t="str">
        <f>CONCATENATE(tbl_LK_Roslagen_Män[[#This Row],[Århundrade]],tbl_LK_Roslagen_Män[[#This Row],[Född]])</f>
        <v>1974</v>
      </c>
      <c r="M85" s="44">
        <f>tbl_LK_Roslagen_Män[[#This Row],[År]]-tbl_LK_Roslagen_Män[[#This Row],[Född_år]]</f>
        <v>45</v>
      </c>
      <c r="N85" t="str">
        <f t="shared" si="1"/>
        <v>K/M45-49</v>
      </c>
    </row>
    <row r="86" spans="1:14" ht="18" customHeight="1">
      <c r="A86" s="1">
        <v>800</v>
      </c>
      <c r="B86" s="4" t="s">
        <v>173</v>
      </c>
      <c r="C86" s="4" t="s">
        <v>139</v>
      </c>
      <c r="D86" s="4" t="s">
        <v>133</v>
      </c>
      <c r="E86" s="5">
        <v>43267</v>
      </c>
      <c r="F86" s="4" t="s">
        <v>154</v>
      </c>
      <c r="G86" s="4" t="s">
        <v>168</v>
      </c>
      <c r="H86" s="28">
        <v>43268</v>
      </c>
      <c r="I86" s="43" t="str">
        <f>RIGHT(tbl_LK_Roslagen_Män[[#This Row],[Person]],2)</f>
        <v>97</v>
      </c>
      <c r="J86" s="45" t="str">
        <f>TEXT(tbl_LK_Roslagen_Män[[#This Row],[När]],"ÅÅÅÅ")</f>
        <v>2018</v>
      </c>
      <c r="K86" s="44">
        <f>IF(tbl_LK_Roslagen_Män[[#This Row],[Född]]&lt;"23",20,19)</f>
        <v>19</v>
      </c>
      <c r="L86" s="44" t="str">
        <f>CONCATENATE(tbl_LK_Roslagen_Män[[#This Row],[Århundrade]],tbl_LK_Roslagen_Män[[#This Row],[Född]])</f>
        <v>1997</v>
      </c>
      <c r="M86" s="44">
        <f>tbl_LK_Roslagen_Män[[#This Row],[År]]-tbl_LK_Roslagen_Män[[#This Row],[Född_år]]</f>
        <v>21</v>
      </c>
      <c r="N86" t="str">
        <f t="shared" si="1"/>
        <v>K/M22 Junior</v>
      </c>
    </row>
    <row r="87" spans="1:14" ht="18" customHeight="1">
      <c r="A87" s="1">
        <v>800</v>
      </c>
      <c r="B87" s="4" t="s">
        <v>174</v>
      </c>
      <c r="C87" s="4" t="s">
        <v>88</v>
      </c>
      <c r="D87" s="4" t="s">
        <v>171</v>
      </c>
      <c r="E87" s="5">
        <v>43233</v>
      </c>
      <c r="F87" s="4" t="s">
        <v>172</v>
      </c>
      <c r="G87" s="4"/>
      <c r="H87" s="28">
        <v>43234</v>
      </c>
      <c r="I87" s="43" t="str">
        <f>RIGHT(tbl_LK_Roslagen_Män[[#This Row],[Person]],2)</f>
        <v>96</v>
      </c>
      <c r="J87" s="45" t="str">
        <f>TEXT(tbl_LK_Roslagen_Män[[#This Row],[När]],"ÅÅÅÅ")</f>
        <v>2018</v>
      </c>
      <c r="K87" s="44">
        <f>IF(tbl_LK_Roslagen_Män[[#This Row],[Född]]&lt;"23",20,19)</f>
        <v>19</v>
      </c>
      <c r="L87" s="44" t="str">
        <f>CONCATENATE(tbl_LK_Roslagen_Män[[#This Row],[Århundrade]],tbl_LK_Roslagen_Män[[#This Row],[Född]])</f>
        <v>1996</v>
      </c>
      <c r="M87" s="44">
        <f>tbl_LK_Roslagen_Män[[#This Row],[År]]-tbl_LK_Roslagen_Män[[#This Row],[Född_år]]</f>
        <v>22</v>
      </c>
      <c r="N87" t="str">
        <f t="shared" si="1"/>
        <v>K/M22 Junior</v>
      </c>
    </row>
    <row r="88" spans="1:14" ht="18" customHeight="1">
      <c r="A88" s="1">
        <v>800</v>
      </c>
      <c r="B88" s="4" t="s">
        <v>175</v>
      </c>
      <c r="C88" s="4" t="s">
        <v>139</v>
      </c>
      <c r="D88" s="4" t="s">
        <v>151</v>
      </c>
      <c r="E88" s="5">
        <v>43279</v>
      </c>
      <c r="F88" s="4" t="s">
        <v>152</v>
      </c>
      <c r="G88" s="4"/>
      <c r="H88" s="28">
        <v>43280</v>
      </c>
      <c r="I88" s="43" t="str">
        <f>RIGHT(tbl_LK_Roslagen_Män[[#This Row],[Person]],2)</f>
        <v>97</v>
      </c>
      <c r="J88" s="45" t="str">
        <f>TEXT(tbl_LK_Roslagen_Män[[#This Row],[När]],"ÅÅÅÅ")</f>
        <v>2018</v>
      </c>
      <c r="K88" s="44">
        <f>IF(tbl_LK_Roslagen_Män[[#This Row],[Född]]&lt;"23",20,19)</f>
        <v>19</v>
      </c>
      <c r="L88" s="44" t="str">
        <f>CONCATENATE(tbl_LK_Roslagen_Män[[#This Row],[Århundrade]],tbl_LK_Roslagen_Män[[#This Row],[Född]])</f>
        <v>1997</v>
      </c>
      <c r="M88" s="44">
        <f>tbl_LK_Roslagen_Män[[#This Row],[År]]-tbl_LK_Roslagen_Män[[#This Row],[Född_år]]</f>
        <v>21</v>
      </c>
      <c r="N88" t="str">
        <f t="shared" si="1"/>
        <v>K/M22 Junior</v>
      </c>
    </row>
    <row r="89" spans="1:14" ht="18" customHeight="1">
      <c r="A89" s="1">
        <v>800</v>
      </c>
      <c r="B89" s="4" t="s">
        <v>176</v>
      </c>
      <c r="C89" s="4" t="s">
        <v>139</v>
      </c>
      <c r="D89" s="4" t="s">
        <v>151</v>
      </c>
      <c r="E89" s="5">
        <v>43253</v>
      </c>
      <c r="F89" s="4" t="s">
        <v>156</v>
      </c>
      <c r="G89" s="4"/>
      <c r="H89" s="28">
        <v>43254</v>
      </c>
      <c r="I89" s="43" t="str">
        <f>RIGHT(tbl_LK_Roslagen_Män[[#This Row],[Person]],2)</f>
        <v>97</v>
      </c>
      <c r="J89" s="45" t="str">
        <f>TEXT(tbl_LK_Roslagen_Män[[#This Row],[När]],"ÅÅÅÅ")</f>
        <v>2018</v>
      </c>
      <c r="K89" s="44">
        <f>IF(tbl_LK_Roslagen_Män[[#This Row],[Född]]&lt;"23",20,19)</f>
        <v>19</v>
      </c>
      <c r="L89" s="44" t="str">
        <f>CONCATENATE(tbl_LK_Roslagen_Män[[#This Row],[Århundrade]],tbl_LK_Roslagen_Män[[#This Row],[Född]])</f>
        <v>1997</v>
      </c>
      <c r="M89" s="44">
        <f>tbl_LK_Roslagen_Män[[#This Row],[År]]-tbl_LK_Roslagen_Män[[#This Row],[Född_år]]</f>
        <v>21</v>
      </c>
      <c r="N89" t="str">
        <f t="shared" si="1"/>
        <v>K/M22 Junior</v>
      </c>
    </row>
    <row r="90" spans="1:14" ht="18" customHeight="1">
      <c r="A90" s="1">
        <v>800</v>
      </c>
      <c r="B90" s="4" t="s">
        <v>177</v>
      </c>
      <c r="C90" s="4" t="s">
        <v>88</v>
      </c>
      <c r="D90" s="4" t="s">
        <v>160</v>
      </c>
      <c r="E90" s="5">
        <v>43240</v>
      </c>
      <c r="F90" s="4" t="s">
        <v>161</v>
      </c>
      <c r="G90" s="4"/>
      <c r="H90" s="28">
        <v>43240</v>
      </c>
      <c r="I90" s="43" t="str">
        <f>RIGHT(tbl_LK_Roslagen_Män[[#This Row],[Person]],2)</f>
        <v>96</v>
      </c>
      <c r="J90" s="45" t="str">
        <f>TEXT(tbl_LK_Roslagen_Män[[#This Row],[När]],"ÅÅÅÅ")</f>
        <v>2018</v>
      </c>
      <c r="K90" s="44">
        <f>IF(tbl_LK_Roslagen_Män[[#This Row],[Född]]&lt;"23",20,19)</f>
        <v>19</v>
      </c>
      <c r="L90" s="44" t="str">
        <f>CONCATENATE(tbl_LK_Roslagen_Män[[#This Row],[Århundrade]],tbl_LK_Roslagen_Män[[#This Row],[Född]])</f>
        <v>1996</v>
      </c>
      <c r="M90" s="44">
        <f>tbl_LK_Roslagen_Män[[#This Row],[År]]-tbl_LK_Roslagen_Män[[#This Row],[Född_år]]</f>
        <v>22</v>
      </c>
      <c r="N90" t="str">
        <f t="shared" si="1"/>
        <v>K/M22 Junior</v>
      </c>
    </row>
    <row r="91" spans="1:14" ht="18" customHeight="1">
      <c r="A91" s="1">
        <v>800</v>
      </c>
      <c r="B91" s="4" t="s">
        <v>178</v>
      </c>
      <c r="C91" s="4" t="s">
        <v>66</v>
      </c>
      <c r="D91" s="4" t="s">
        <v>171</v>
      </c>
      <c r="E91" s="5">
        <v>43233</v>
      </c>
      <c r="F91" s="4" t="s">
        <v>172</v>
      </c>
      <c r="G91" s="4"/>
      <c r="H91" s="28">
        <v>43234</v>
      </c>
      <c r="I91" s="43" t="str">
        <f>RIGHT(tbl_LK_Roslagen_Män[[#This Row],[Person]],2)</f>
        <v>74</v>
      </c>
      <c r="J91" s="45" t="str">
        <f>TEXT(tbl_LK_Roslagen_Män[[#This Row],[När]],"ÅÅÅÅ")</f>
        <v>2018</v>
      </c>
      <c r="K91" s="44">
        <f>IF(tbl_LK_Roslagen_Män[[#This Row],[Född]]&lt;"23",20,19)</f>
        <v>19</v>
      </c>
      <c r="L91" s="44" t="str">
        <f>CONCATENATE(tbl_LK_Roslagen_Män[[#This Row],[Århundrade]],tbl_LK_Roslagen_Män[[#This Row],[Född]])</f>
        <v>1974</v>
      </c>
      <c r="M91" s="44">
        <f>tbl_LK_Roslagen_Män[[#This Row],[År]]-tbl_LK_Roslagen_Män[[#This Row],[Född_år]]</f>
        <v>44</v>
      </c>
      <c r="N91" t="str">
        <f t="shared" si="1"/>
        <v>K/M40-44</v>
      </c>
    </row>
    <row r="92" spans="1:14" ht="18" customHeight="1">
      <c r="A92" s="1">
        <v>800</v>
      </c>
      <c r="B92" s="4" t="s">
        <v>858</v>
      </c>
      <c r="C92" s="4" t="s">
        <v>855</v>
      </c>
      <c r="D92" s="4" t="s">
        <v>133</v>
      </c>
      <c r="E92" s="5">
        <v>44101</v>
      </c>
      <c r="F92" s="5" t="s">
        <v>859</v>
      </c>
      <c r="G92" s="4"/>
      <c r="H92" s="29">
        <v>44111</v>
      </c>
      <c r="I92" s="43" t="str">
        <f>RIGHT(tbl_LK_Roslagen_Män[[#This Row],[Person]],2)</f>
        <v>77</v>
      </c>
      <c r="J92" s="45" t="str">
        <f>TEXT(tbl_LK_Roslagen_Män[[#This Row],[När]],"ÅÅÅÅ")</f>
        <v>2020</v>
      </c>
      <c r="K92" s="44">
        <f>IF(tbl_LK_Roslagen_Män[[#This Row],[Född]]&lt;"23",20,19)</f>
        <v>19</v>
      </c>
      <c r="L92" s="44" t="str">
        <f>CONCATENATE(tbl_LK_Roslagen_Män[[#This Row],[Århundrade]],tbl_LK_Roslagen_Män[[#This Row],[Född]])</f>
        <v>1977</v>
      </c>
      <c r="M92" s="44">
        <f>tbl_LK_Roslagen_Män[[#This Row],[År]]-tbl_LK_Roslagen_Män[[#This Row],[Född_år]]</f>
        <v>43</v>
      </c>
      <c r="N92" t="str">
        <f t="shared" si="1"/>
        <v>K/M40-44</v>
      </c>
    </row>
    <row r="93" spans="1:14" ht="18" customHeight="1">
      <c r="A93" s="1">
        <v>800</v>
      </c>
      <c r="B93" s="4" t="s">
        <v>179</v>
      </c>
      <c r="C93" s="4" t="s">
        <v>66</v>
      </c>
      <c r="D93" s="4" t="s">
        <v>9</v>
      </c>
      <c r="E93" s="5">
        <v>43327</v>
      </c>
      <c r="F93" s="4" t="s">
        <v>118</v>
      </c>
      <c r="G93" s="4" t="s">
        <v>130</v>
      </c>
      <c r="H93" s="28">
        <v>43328</v>
      </c>
      <c r="I93" s="43" t="str">
        <f>RIGHT(tbl_LK_Roslagen_Män[[#This Row],[Person]],2)</f>
        <v>74</v>
      </c>
      <c r="J93" s="45" t="str">
        <f>TEXT(tbl_LK_Roslagen_Män[[#This Row],[När]],"ÅÅÅÅ")</f>
        <v>2018</v>
      </c>
      <c r="K93" s="44">
        <f>IF(tbl_LK_Roslagen_Män[[#This Row],[Född]]&lt;"23",20,19)</f>
        <v>19</v>
      </c>
      <c r="L93" s="44" t="str">
        <f>CONCATENATE(tbl_LK_Roslagen_Män[[#This Row],[Århundrade]],tbl_LK_Roslagen_Män[[#This Row],[Född]])</f>
        <v>1974</v>
      </c>
      <c r="M93" s="44">
        <f>tbl_LK_Roslagen_Män[[#This Row],[År]]-tbl_LK_Roslagen_Män[[#This Row],[Född_år]]</f>
        <v>44</v>
      </c>
      <c r="N93" t="str">
        <f t="shared" si="1"/>
        <v>K/M40-44</v>
      </c>
    </row>
    <row r="94" spans="1:14" ht="18" customHeight="1">
      <c r="A94" s="1">
        <v>800</v>
      </c>
      <c r="B94" s="4" t="s">
        <v>180</v>
      </c>
      <c r="C94" s="4" t="s">
        <v>181</v>
      </c>
      <c r="D94" s="4" t="s">
        <v>133</v>
      </c>
      <c r="E94" s="5">
        <v>43267</v>
      </c>
      <c r="F94" s="4" t="s">
        <v>154</v>
      </c>
      <c r="G94" s="4" t="s">
        <v>182</v>
      </c>
      <c r="H94" s="28">
        <v>43268</v>
      </c>
      <c r="I94" s="43" t="str">
        <f>RIGHT(tbl_LK_Roslagen_Män[[#This Row],[Person]],2)</f>
        <v>01</v>
      </c>
      <c r="J94" s="45" t="str">
        <f>TEXT(tbl_LK_Roslagen_Män[[#This Row],[När]],"ÅÅÅÅ")</f>
        <v>2018</v>
      </c>
      <c r="K94" s="44">
        <f>IF(tbl_LK_Roslagen_Män[[#This Row],[Född]]&lt;"23",20,19)</f>
        <v>20</v>
      </c>
      <c r="L94" s="44" t="str">
        <f>CONCATENATE(tbl_LK_Roslagen_Män[[#This Row],[Århundrade]],tbl_LK_Roslagen_Män[[#This Row],[Född]])</f>
        <v>2001</v>
      </c>
      <c r="M94" s="44">
        <f>tbl_LK_Roslagen_Män[[#This Row],[År]]-tbl_LK_Roslagen_Män[[#This Row],[Född_år]]</f>
        <v>17</v>
      </c>
      <c r="N94" t="str">
        <f t="shared" si="1"/>
        <v>F/P17 Ungdom</v>
      </c>
    </row>
    <row r="95" spans="1:14" ht="18" customHeight="1">
      <c r="A95" s="1">
        <v>800</v>
      </c>
      <c r="B95" s="4" t="s">
        <v>860</v>
      </c>
      <c r="C95" s="4" t="s">
        <v>855</v>
      </c>
      <c r="D95" s="4" t="s">
        <v>9</v>
      </c>
      <c r="E95" s="5">
        <v>44081</v>
      </c>
      <c r="F95" s="5" t="s">
        <v>781</v>
      </c>
      <c r="G95" s="4"/>
      <c r="H95" s="29">
        <v>44083</v>
      </c>
      <c r="I95" s="43" t="str">
        <f>RIGHT(tbl_LK_Roslagen_Män[[#This Row],[Person]],2)</f>
        <v>77</v>
      </c>
      <c r="J95" s="45" t="str">
        <f>TEXT(tbl_LK_Roslagen_Män[[#This Row],[När]],"ÅÅÅÅ")</f>
        <v>2020</v>
      </c>
      <c r="K95" s="44">
        <f>IF(tbl_LK_Roslagen_Män[[#This Row],[Född]]&lt;"23",20,19)</f>
        <v>19</v>
      </c>
      <c r="L95" s="44" t="str">
        <f>CONCATENATE(tbl_LK_Roslagen_Män[[#This Row],[Århundrade]],tbl_LK_Roslagen_Män[[#This Row],[Född]])</f>
        <v>1977</v>
      </c>
      <c r="M95" s="44">
        <f>tbl_LK_Roslagen_Män[[#This Row],[År]]-tbl_LK_Roslagen_Män[[#This Row],[Född_år]]</f>
        <v>43</v>
      </c>
      <c r="N95" t="str">
        <f t="shared" si="1"/>
        <v>K/M40-44</v>
      </c>
    </row>
    <row r="96" spans="1:14" ht="18" customHeight="1">
      <c r="A96" s="1">
        <v>800</v>
      </c>
      <c r="B96" s="4" t="s">
        <v>183</v>
      </c>
      <c r="C96" s="4" t="s">
        <v>139</v>
      </c>
      <c r="D96" s="4" t="s">
        <v>133</v>
      </c>
      <c r="E96" s="5">
        <v>43316</v>
      </c>
      <c r="F96" s="4" t="s">
        <v>134</v>
      </c>
      <c r="G96" s="4"/>
      <c r="H96" s="28">
        <v>43318</v>
      </c>
      <c r="I96" s="43" t="str">
        <f>RIGHT(tbl_LK_Roslagen_Män[[#This Row],[Person]],2)</f>
        <v>97</v>
      </c>
      <c r="J96" s="45" t="str">
        <f>TEXT(tbl_LK_Roslagen_Män[[#This Row],[När]],"ÅÅÅÅ")</f>
        <v>2018</v>
      </c>
      <c r="K96" s="44">
        <f>IF(tbl_LK_Roslagen_Män[[#This Row],[Född]]&lt;"23",20,19)</f>
        <v>19</v>
      </c>
      <c r="L96" s="44" t="str">
        <f>CONCATENATE(tbl_LK_Roslagen_Män[[#This Row],[Århundrade]],tbl_LK_Roslagen_Män[[#This Row],[Född]])</f>
        <v>1997</v>
      </c>
      <c r="M96" s="44">
        <f>tbl_LK_Roslagen_Män[[#This Row],[År]]-tbl_LK_Roslagen_Män[[#This Row],[Född_år]]</f>
        <v>21</v>
      </c>
      <c r="N96" t="str">
        <f t="shared" si="1"/>
        <v>K/M22 Junior</v>
      </c>
    </row>
    <row r="97" spans="1:14" ht="18" customHeight="1">
      <c r="A97" s="1">
        <v>800</v>
      </c>
      <c r="B97" s="23" t="s">
        <v>1154</v>
      </c>
      <c r="C97" s="4" t="s">
        <v>1104</v>
      </c>
      <c r="D97" s="4" t="s">
        <v>160</v>
      </c>
      <c r="E97" s="2">
        <v>45156</v>
      </c>
      <c r="F97" s="8" t="s">
        <v>1155</v>
      </c>
      <c r="G97" s="4"/>
      <c r="H97" s="29">
        <v>45289</v>
      </c>
      <c r="I97" s="43" t="str">
        <f>RIGHT(tbl_LK_Roslagen_Män[[#This Row],[Person]],2)</f>
        <v>08</v>
      </c>
      <c r="J97" s="45" t="str">
        <f>TEXT(tbl_LK_Roslagen_Män[[#This Row],[När]],"ÅÅÅÅ")</f>
        <v>2023</v>
      </c>
      <c r="K97" s="44">
        <f>IF(tbl_LK_Roslagen_Män[[#This Row],[Född]]&lt;"23",20,19)</f>
        <v>20</v>
      </c>
      <c r="L97" s="44" t="str">
        <f>CONCATENATE(tbl_LK_Roslagen_Män[[#This Row],[Århundrade]],tbl_LK_Roslagen_Män[[#This Row],[Född]])</f>
        <v>2008</v>
      </c>
      <c r="M97" s="44">
        <f>tbl_LK_Roslagen_Män[[#This Row],[År]]-tbl_LK_Roslagen_Män[[#This Row],[Född_år]]</f>
        <v>15</v>
      </c>
      <c r="N97" t="str">
        <f t="shared" si="1"/>
        <v>F/P15 Ungdom</v>
      </c>
    </row>
    <row r="98" spans="1:14" ht="18" customHeight="1">
      <c r="A98" s="1">
        <v>800</v>
      </c>
      <c r="B98" s="23" t="s">
        <v>1156</v>
      </c>
      <c r="C98" s="4" t="s">
        <v>1104</v>
      </c>
      <c r="D98" s="4" t="s">
        <v>9</v>
      </c>
      <c r="E98" s="2">
        <v>45074</v>
      </c>
      <c r="F98" s="2" t="s">
        <v>1144</v>
      </c>
      <c r="G98" s="4"/>
      <c r="H98" s="29">
        <v>45080</v>
      </c>
      <c r="I98" s="43" t="str">
        <f>RIGHT(tbl_LK_Roslagen_Män[[#This Row],[Person]],2)</f>
        <v>08</v>
      </c>
      <c r="J98" s="45" t="str">
        <f>TEXT(tbl_LK_Roslagen_Män[[#This Row],[När]],"ÅÅÅÅ")</f>
        <v>2023</v>
      </c>
      <c r="K98" s="44">
        <f>IF(tbl_LK_Roslagen_Män[[#This Row],[Född]]&lt;"23",20,19)</f>
        <v>20</v>
      </c>
      <c r="L98" s="44" t="str">
        <f>CONCATENATE(tbl_LK_Roslagen_Män[[#This Row],[Århundrade]],tbl_LK_Roslagen_Män[[#This Row],[Född]])</f>
        <v>2008</v>
      </c>
      <c r="M98" s="44">
        <f>tbl_LK_Roslagen_Män[[#This Row],[År]]-tbl_LK_Roslagen_Män[[#This Row],[Född_år]]</f>
        <v>15</v>
      </c>
      <c r="N98" t="str">
        <f t="shared" si="1"/>
        <v>F/P15 Ungdom</v>
      </c>
    </row>
    <row r="99" spans="1:14" ht="18" customHeight="1">
      <c r="A99" s="1">
        <v>800</v>
      </c>
      <c r="B99" s="4" t="s">
        <v>184</v>
      </c>
      <c r="C99" s="4" t="s">
        <v>139</v>
      </c>
      <c r="D99" s="4" t="s">
        <v>171</v>
      </c>
      <c r="E99" s="5">
        <v>43233</v>
      </c>
      <c r="F99" s="4" t="s">
        <v>172</v>
      </c>
      <c r="G99" s="4"/>
      <c r="H99" s="28">
        <v>43234</v>
      </c>
      <c r="I99" s="43" t="str">
        <f>RIGHT(tbl_LK_Roslagen_Män[[#This Row],[Person]],2)</f>
        <v>97</v>
      </c>
      <c r="J99" s="45" t="str">
        <f>TEXT(tbl_LK_Roslagen_Män[[#This Row],[När]],"ÅÅÅÅ")</f>
        <v>2018</v>
      </c>
      <c r="K99" s="44">
        <f>IF(tbl_LK_Roslagen_Män[[#This Row],[Född]]&lt;"23",20,19)</f>
        <v>19</v>
      </c>
      <c r="L99" s="44" t="str">
        <f>CONCATENATE(tbl_LK_Roslagen_Män[[#This Row],[Århundrade]],tbl_LK_Roslagen_Män[[#This Row],[Född]])</f>
        <v>1997</v>
      </c>
      <c r="M99" s="44">
        <f>tbl_LK_Roslagen_Män[[#This Row],[År]]-tbl_LK_Roslagen_Män[[#This Row],[Född_år]]</f>
        <v>21</v>
      </c>
      <c r="N99" t="str">
        <f t="shared" si="1"/>
        <v>K/M22 Junior</v>
      </c>
    </row>
    <row r="100" spans="1:14" ht="18" customHeight="1">
      <c r="A100" s="1">
        <v>800</v>
      </c>
      <c r="B100" s="4" t="s">
        <v>185</v>
      </c>
      <c r="C100" s="4" t="s">
        <v>139</v>
      </c>
      <c r="D100" s="4" t="s">
        <v>160</v>
      </c>
      <c r="E100" s="5">
        <v>43240</v>
      </c>
      <c r="F100" s="4" t="s">
        <v>161</v>
      </c>
      <c r="G100" s="4"/>
      <c r="H100" s="28">
        <v>43242</v>
      </c>
      <c r="I100" s="43" t="str">
        <f>RIGHT(tbl_LK_Roslagen_Män[[#This Row],[Person]],2)</f>
        <v>97</v>
      </c>
      <c r="J100" s="45" t="str">
        <f>TEXT(tbl_LK_Roslagen_Män[[#This Row],[När]],"ÅÅÅÅ")</f>
        <v>2018</v>
      </c>
      <c r="K100" s="44">
        <f>IF(tbl_LK_Roslagen_Män[[#This Row],[Född]]&lt;"23",20,19)</f>
        <v>19</v>
      </c>
      <c r="L100" s="44" t="str">
        <f>CONCATENATE(tbl_LK_Roslagen_Män[[#This Row],[Århundrade]],tbl_LK_Roslagen_Män[[#This Row],[Född]])</f>
        <v>1997</v>
      </c>
      <c r="M100" s="44">
        <f>tbl_LK_Roslagen_Män[[#This Row],[År]]-tbl_LK_Roslagen_Män[[#This Row],[Född_år]]</f>
        <v>21</v>
      </c>
      <c r="N100" t="str">
        <f t="shared" si="1"/>
        <v>K/M22 Junior</v>
      </c>
    </row>
    <row r="101" spans="1:14" ht="18" customHeight="1">
      <c r="A101" s="1">
        <v>800</v>
      </c>
      <c r="B101" s="4" t="s">
        <v>861</v>
      </c>
      <c r="C101" s="4" t="s">
        <v>385</v>
      </c>
      <c r="D101" s="4" t="s">
        <v>9</v>
      </c>
      <c r="E101" s="5">
        <v>44025</v>
      </c>
      <c r="F101" s="5" t="s">
        <v>781</v>
      </c>
      <c r="G101" s="4"/>
      <c r="H101" s="29">
        <v>44026</v>
      </c>
      <c r="I101" s="43" t="str">
        <f>RIGHT(tbl_LK_Roslagen_Män[[#This Row],[Person]],2)</f>
        <v>03</v>
      </c>
      <c r="J101" s="45" t="str">
        <f>TEXT(tbl_LK_Roslagen_Män[[#This Row],[När]],"ÅÅÅÅ")</f>
        <v>2020</v>
      </c>
      <c r="K101" s="44">
        <f>IF(tbl_LK_Roslagen_Män[[#This Row],[Född]]&lt;"23",20,19)</f>
        <v>20</v>
      </c>
      <c r="L101" s="44" t="str">
        <f>CONCATENATE(tbl_LK_Roslagen_Män[[#This Row],[Århundrade]],tbl_LK_Roslagen_Män[[#This Row],[Född]])</f>
        <v>2003</v>
      </c>
      <c r="M101" s="44">
        <f>tbl_LK_Roslagen_Män[[#This Row],[År]]-tbl_LK_Roslagen_Män[[#This Row],[Född_år]]</f>
        <v>17</v>
      </c>
      <c r="N101" t="str">
        <f t="shared" si="1"/>
        <v>F/P17 Ungdom</v>
      </c>
    </row>
    <row r="102" spans="1:14" ht="18" customHeight="1">
      <c r="A102" s="1">
        <v>800</v>
      </c>
      <c r="B102" s="4" t="s">
        <v>862</v>
      </c>
      <c r="C102" s="4" t="s">
        <v>294</v>
      </c>
      <c r="D102" s="4" t="s">
        <v>133</v>
      </c>
      <c r="E102" s="5">
        <v>44087</v>
      </c>
      <c r="F102" s="5" t="s">
        <v>851</v>
      </c>
      <c r="G102" s="4" t="s">
        <v>847</v>
      </c>
      <c r="H102" s="29">
        <v>44095</v>
      </c>
      <c r="I102" s="43" t="str">
        <f>RIGHT(tbl_LK_Roslagen_Män[[#This Row],[Person]],2)</f>
        <v>06</v>
      </c>
      <c r="J102" s="45" t="str">
        <f>TEXT(tbl_LK_Roslagen_Män[[#This Row],[När]],"ÅÅÅÅ")</f>
        <v>2020</v>
      </c>
      <c r="K102" s="44">
        <f>IF(tbl_LK_Roslagen_Män[[#This Row],[Född]]&lt;"23",20,19)</f>
        <v>20</v>
      </c>
      <c r="L102" s="44" t="str">
        <f>CONCATENATE(tbl_LK_Roslagen_Män[[#This Row],[Århundrade]],tbl_LK_Roslagen_Män[[#This Row],[Född]])</f>
        <v>2006</v>
      </c>
      <c r="M102" s="44">
        <f>tbl_LK_Roslagen_Män[[#This Row],[År]]-tbl_LK_Roslagen_Män[[#This Row],[Född_år]]</f>
        <v>14</v>
      </c>
      <c r="N102" t="str">
        <f t="shared" si="1"/>
        <v>F/P15 Ungdom</v>
      </c>
    </row>
    <row r="103" spans="1:14" ht="18" customHeight="1">
      <c r="A103" s="1">
        <v>800</v>
      </c>
      <c r="B103" s="23" t="s">
        <v>1157</v>
      </c>
      <c r="C103" s="4" t="s">
        <v>1104</v>
      </c>
      <c r="D103" s="4" t="s">
        <v>9</v>
      </c>
      <c r="E103" s="2">
        <v>45098</v>
      </c>
      <c r="F103" s="4" t="s">
        <v>1146</v>
      </c>
      <c r="G103" s="4"/>
      <c r="H103" s="29">
        <v>45101</v>
      </c>
      <c r="I103" s="43" t="str">
        <f>RIGHT(tbl_LK_Roslagen_Män[[#This Row],[Person]],2)</f>
        <v>08</v>
      </c>
      <c r="J103" s="45" t="str">
        <f>TEXT(tbl_LK_Roslagen_Män[[#This Row],[När]],"ÅÅÅÅ")</f>
        <v>2023</v>
      </c>
      <c r="K103" s="44">
        <f>IF(tbl_LK_Roslagen_Män[[#This Row],[Född]]&lt;"23",20,19)</f>
        <v>20</v>
      </c>
      <c r="L103" s="44" t="str">
        <f>CONCATENATE(tbl_LK_Roslagen_Män[[#This Row],[Århundrade]],tbl_LK_Roslagen_Män[[#This Row],[Född]])</f>
        <v>2008</v>
      </c>
      <c r="M103" s="44">
        <f>tbl_LK_Roslagen_Män[[#This Row],[År]]-tbl_LK_Roslagen_Män[[#This Row],[Född_år]]</f>
        <v>15</v>
      </c>
      <c r="N103" t="str">
        <f t="shared" si="1"/>
        <v>F/P15 Ungdom</v>
      </c>
    </row>
    <row r="104" spans="1:14" ht="18" customHeight="1">
      <c r="A104" s="1">
        <v>800</v>
      </c>
      <c r="B104" s="4" t="s">
        <v>316</v>
      </c>
      <c r="C104" s="4" t="s">
        <v>181</v>
      </c>
      <c r="D104" s="4" t="s">
        <v>200</v>
      </c>
      <c r="E104" s="5">
        <v>43611</v>
      </c>
      <c r="F104" s="4" t="s">
        <v>306</v>
      </c>
      <c r="G104" s="4" t="s">
        <v>317</v>
      </c>
      <c r="H104" s="29">
        <v>43612</v>
      </c>
      <c r="I104" s="43" t="str">
        <f>RIGHT(tbl_LK_Roslagen_Män[[#This Row],[Person]],2)</f>
        <v>01</v>
      </c>
      <c r="J104" s="45" t="str">
        <f>TEXT(tbl_LK_Roslagen_Män[[#This Row],[När]],"ÅÅÅÅ")</f>
        <v>2019</v>
      </c>
      <c r="K104" s="44">
        <f>IF(tbl_LK_Roslagen_Män[[#This Row],[Född]]&lt;"23",20,19)</f>
        <v>20</v>
      </c>
      <c r="L104" s="44" t="str">
        <f>CONCATENATE(tbl_LK_Roslagen_Män[[#This Row],[Århundrade]],tbl_LK_Roslagen_Män[[#This Row],[Född]])</f>
        <v>2001</v>
      </c>
      <c r="M104" s="44">
        <f>tbl_LK_Roslagen_Män[[#This Row],[År]]-tbl_LK_Roslagen_Män[[#This Row],[Född_år]]</f>
        <v>18</v>
      </c>
      <c r="N104" t="str">
        <f t="shared" si="1"/>
        <v>F/P19 Junior</v>
      </c>
    </row>
    <row r="105" spans="1:14" ht="18" customHeight="1">
      <c r="A105" s="1">
        <v>800</v>
      </c>
      <c r="B105" s="4" t="s">
        <v>863</v>
      </c>
      <c r="C105" s="4" t="s">
        <v>294</v>
      </c>
      <c r="D105" s="4" t="s">
        <v>83</v>
      </c>
      <c r="E105" s="5">
        <v>44065</v>
      </c>
      <c r="F105" s="5" t="s">
        <v>798</v>
      </c>
      <c r="G105" s="4" t="s">
        <v>847</v>
      </c>
      <c r="H105" s="28">
        <v>44068</v>
      </c>
      <c r="I105" s="43" t="str">
        <f>RIGHT(tbl_LK_Roslagen_Män[[#This Row],[Person]],2)</f>
        <v>06</v>
      </c>
      <c r="J105" s="45" t="str">
        <f>TEXT(tbl_LK_Roslagen_Män[[#This Row],[När]],"ÅÅÅÅ")</f>
        <v>2020</v>
      </c>
      <c r="K105" s="44">
        <f>IF(tbl_LK_Roslagen_Män[[#This Row],[Född]]&lt;"23",20,19)</f>
        <v>20</v>
      </c>
      <c r="L105" s="44" t="str">
        <f>CONCATENATE(tbl_LK_Roslagen_Män[[#This Row],[Århundrade]],tbl_LK_Roslagen_Män[[#This Row],[Född]])</f>
        <v>2006</v>
      </c>
      <c r="M105" s="44">
        <f>tbl_LK_Roslagen_Män[[#This Row],[År]]-tbl_LK_Roslagen_Män[[#This Row],[Född_år]]</f>
        <v>14</v>
      </c>
      <c r="N105" t="str">
        <f t="shared" si="1"/>
        <v>F/P15 Ungdom</v>
      </c>
    </row>
    <row r="106" spans="1:14" ht="18" customHeight="1">
      <c r="A106" s="1">
        <v>800</v>
      </c>
      <c r="B106" s="23" t="s">
        <v>1158</v>
      </c>
      <c r="C106" s="4" t="s">
        <v>1104</v>
      </c>
      <c r="D106" s="4" t="s">
        <v>37</v>
      </c>
      <c r="E106" s="2">
        <v>45143</v>
      </c>
      <c r="F106" s="1" t="s">
        <v>1150</v>
      </c>
      <c r="G106" s="4"/>
      <c r="H106" s="29">
        <v>45151</v>
      </c>
      <c r="I106" s="43" t="str">
        <f>RIGHT(tbl_LK_Roslagen_Män[[#This Row],[Person]],2)</f>
        <v>08</v>
      </c>
      <c r="J106" s="45" t="str">
        <f>TEXT(tbl_LK_Roslagen_Män[[#This Row],[När]],"ÅÅÅÅ")</f>
        <v>2023</v>
      </c>
      <c r="K106" s="44">
        <f>IF(tbl_LK_Roslagen_Män[[#This Row],[Född]]&lt;"23",20,19)</f>
        <v>20</v>
      </c>
      <c r="L106" s="44" t="str">
        <f>CONCATENATE(tbl_LK_Roslagen_Män[[#This Row],[Århundrade]],tbl_LK_Roslagen_Män[[#This Row],[Född]])</f>
        <v>2008</v>
      </c>
      <c r="M106" s="44">
        <f>tbl_LK_Roslagen_Män[[#This Row],[År]]-tbl_LK_Roslagen_Män[[#This Row],[Född_år]]</f>
        <v>15</v>
      </c>
      <c r="N106" t="str">
        <f t="shared" si="1"/>
        <v>F/P15 Ungdom</v>
      </c>
    </row>
    <row r="107" spans="1:14" ht="18" customHeight="1">
      <c r="A107" s="1">
        <v>800</v>
      </c>
      <c r="B107" s="4" t="s">
        <v>864</v>
      </c>
      <c r="C107" s="4" t="s">
        <v>294</v>
      </c>
      <c r="D107" s="4" t="s">
        <v>9</v>
      </c>
      <c r="E107" s="5">
        <v>43982</v>
      </c>
      <c r="F107" s="5" t="s">
        <v>865</v>
      </c>
      <c r="G107" s="4" t="s">
        <v>847</v>
      </c>
      <c r="H107" s="29">
        <v>43998</v>
      </c>
      <c r="I107" s="43" t="str">
        <f>RIGHT(tbl_LK_Roslagen_Män[[#This Row],[Person]],2)</f>
        <v>06</v>
      </c>
      <c r="J107" s="45" t="str">
        <f>TEXT(tbl_LK_Roslagen_Män[[#This Row],[När]],"ÅÅÅÅ")</f>
        <v>2020</v>
      </c>
      <c r="K107" s="44">
        <f>IF(tbl_LK_Roslagen_Män[[#This Row],[Född]]&lt;"23",20,19)</f>
        <v>20</v>
      </c>
      <c r="L107" s="44" t="str">
        <f>CONCATENATE(tbl_LK_Roslagen_Män[[#This Row],[Århundrade]],tbl_LK_Roslagen_Män[[#This Row],[Född]])</f>
        <v>2006</v>
      </c>
      <c r="M107" s="44">
        <f>tbl_LK_Roslagen_Män[[#This Row],[År]]-tbl_LK_Roslagen_Män[[#This Row],[Född_år]]</f>
        <v>14</v>
      </c>
      <c r="N107" t="str">
        <f t="shared" si="1"/>
        <v>F/P15 Ungdom</v>
      </c>
    </row>
    <row r="108" spans="1:14" ht="18" customHeight="1">
      <c r="A108" s="1">
        <v>800</v>
      </c>
      <c r="B108" s="4" t="s">
        <v>866</v>
      </c>
      <c r="C108" s="4" t="s">
        <v>294</v>
      </c>
      <c r="D108" s="4" t="s">
        <v>9</v>
      </c>
      <c r="E108" s="5">
        <v>44025</v>
      </c>
      <c r="F108" s="5" t="s">
        <v>781</v>
      </c>
      <c r="G108" s="4"/>
      <c r="H108" s="29">
        <v>44026</v>
      </c>
      <c r="I108" s="43" t="str">
        <f>RIGHT(tbl_LK_Roslagen_Män[[#This Row],[Person]],2)</f>
        <v>06</v>
      </c>
      <c r="J108" s="45" t="str">
        <f>TEXT(tbl_LK_Roslagen_Män[[#This Row],[När]],"ÅÅÅÅ")</f>
        <v>2020</v>
      </c>
      <c r="K108" s="44">
        <f>IF(tbl_LK_Roslagen_Män[[#This Row],[Född]]&lt;"23",20,19)</f>
        <v>20</v>
      </c>
      <c r="L108" s="44" t="str">
        <f>CONCATENATE(tbl_LK_Roslagen_Män[[#This Row],[Århundrade]],tbl_LK_Roslagen_Män[[#This Row],[Född]])</f>
        <v>2006</v>
      </c>
      <c r="M108" s="44">
        <f>tbl_LK_Roslagen_Män[[#This Row],[År]]-tbl_LK_Roslagen_Män[[#This Row],[Född_år]]</f>
        <v>14</v>
      </c>
      <c r="N108" t="str">
        <f t="shared" si="1"/>
        <v>F/P15 Ungdom</v>
      </c>
    </row>
    <row r="109" spans="1:14" ht="18" customHeight="1">
      <c r="A109" s="1">
        <v>800</v>
      </c>
      <c r="B109" s="4" t="s">
        <v>29</v>
      </c>
      <c r="C109" s="4" t="s">
        <v>30</v>
      </c>
      <c r="D109" s="4" t="s">
        <v>9</v>
      </c>
      <c r="E109" s="2">
        <v>42977</v>
      </c>
      <c r="F109" s="2"/>
      <c r="G109" s="4" t="s">
        <v>31</v>
      </c>
      <c r="H109" s="29">
        <v>42979</v>
      </c>
      <c r="I109" s="43" t="str">
        <f>RIGHT(tbl_LK_Roslagen_Män[[#This Row],[Person]],2)</f>
        <v>00</v>
      </c>
      <c r="J109" s="45" t="str">
        <f>TEXT(tbl_LK_Roslagen_Män[[#This Row],[När]],"ÅÅÅÅ")</f>
        <v>2017</v>
      </c>
      <c r="K109" s="44">
        <f>IF(tbl_LK_Roslagen_Män[[#This Row],[Född]]&lt;"23",20,19)</f>
        <v>20</v>
      </c>
      <c r="L109" s="44" t="str">
        <f>CONCATENATE(tbl_LK_Roslagen_Män[[#This Row],[Århundrade]],tbl_LK_Roslagen_Män[[#This Row],[Född]])</f>
        <v>2000</v>
      </c>
      <c r="M109" s="44">
        <f>tbl_LK_Roslagen_Män[[#This Row],[År]]-tbl_LK_Roslagen_Män[[#This Row],[Född_år]]</f>
        <v>17</v>
      </c>
      <c r="N109" t="str">
        <f t="shared" si="1"/>
        <v>F/P17 Ungdom</v>
      </c>
    </row>
    <row r="110" spans="1:14" ht="18" customHeight="1">
      <c r="A110" s="1">
        <v>800</v>
      </c>
      <c r="B110" s="4" t="s">
        <v>32</v>
      </c>
      <c r="C110" s="4" t="s">
        <v>12</v>
      </c>
      <c r="D110" s="4" t="s">
        <v>33</v>
      </c>
      <c r="E110" s="5">
        <v>42938</v>
      </c>
      <c r="F110" s="5"/>
      <c r="G110" s="4" t="s">
        <v>34</v>
      </c>
      <c r="H110" s="14"/>
      <c r="I110" s="43" t="str">
        <f>RIGHT(tbl_LK_Roslagen_Män[[#This Row],[Person]],2)</f>
        <v>77</v>
      </c>
      <c r="J110" s="45" t="str">
        <f>TEXT(tbl_LK_Roslagen_Män[[#This Row],[När]],"ÅÅÅÅ")</f>
        <v>2017</v>
      </c>
      <c r="K110" s="44">
        <f>IF(tbl_LK_Roslagen_Män[[#This Row],[Född]]&lt;"23",20,19)</f>
        <v>19</v>
      </c>
      <c r="L110" s="44" t="str">
        <f>CONCATENATE(tbl_LK_Roslagen_Män[[#This Row],[Århundrade]],tbl_LK_Roslagen_Män[[#This Row],[Född]])</f>
        <v>1977</v>
      </c>
      <c r="M110" s="44">
        <f>tbl_LK_Roslagen_Män[[#This Row],[År]]-tbl_LK_Roslagen_Män[[#This Row],[Född_år]]</f>
        <v>40</v>
      </c>
      <c r="N110" t="str">
        <f t="shared" si="1"/>
        <v>K/M40-44</v>
      </c>
    </row>
    <row r="111" spans="1:14" ht="18" customHeight="1">
      <c r="A111" s="1">
        <v>800</v>
      </c>
      <c r="B111" s="4" t="s">
        <v>867</v>
      </c>
      <c r="C111" s="4" t="s">
        <v>868</v>
      </c>
      <c r="D111" s="4" t="s">
        <v>9</v>
      </c>
      <c r="E111" s="5">
        <v>44081</v>
      </c>
      <c r="F111" s="5" t="s">
        <v>781</v>
      </c>
      <c r="G111" s="4"/>
      <c r="H111" s="29">
        <v>44083</v>
      </c>
      <c r="I111" s="43" t="str">
        <f>RIGHT(tbl_LK_Roslagen_Män[[#This Row],[Person]],2)</f>
        <v>02</v>
      </c>
      <c r="J111" s="45" t="str">
        <f>TEXT(tbl_LK_Roslagen_Män[[#This Row],[När]],"ÅÅÅÅ")</f>
        <v>2020</v>
      </c>
      <c r="K111" s="44">
        <f>IF(tbl_LK_Roslagen_Män[[#This Row],[Född]]&lt;"23",20,19)</f>
        <v>20</v>
      </c>
      <c r="L111" s="44" t="str">
        <f>CONCATENATE(tbl_LK_Roslagen_Män[[#This Row],[Århundrade]],tbl_LK_Roslagen_Män[[#This Row],[Född]])</f>
        <v>2002</v>
      </c>
      <c r="M111" s="44">
        <f>tbl_LK_Roslagen_Män[[#This Row],[År]]-tbl_LK_Roslagen_Män[[#This Row],[Född_år]]</f>
        <v>18</v>
      </c>
      <c r="N111" t="str">
        <f t="shared" si="1"/>
        <v>F/P19 Junior</v>
      </c>
    </row>
    <row r="112" spans="1:14" ht="18" customHeight="1">
      <c r="A112" s="1">
        <v>800</v>
      </c>
      <c r="B112" s="4" t="s">
        <v>186</v>
      </c>
      <c r="C112" s="4" t="s">
        <v>52</v>
      </c>
      <c r="D112" s="4" t="s">
        <v>9</v>
      </c>
      <c r="E112" s="5">
        <v>43327</v>
      </c>
      <c r="F112" s="4" t="s">
        <v>118</v>
      </c>
      <c r="G112" s="4" t="s">
        <v>187</v>
      </c>
      <c r="H112" s="28">
        <v>43328</v>
      </c>
      <c r="I112" s="43" t="str">
        <f>RIGHT(tbl_LK_Roslagen_Män[[#This Row],[Person]],2)</f>
        <v>69</v>
      </c>
      <c r="J112" s="45" t="str">
        <f>TEXT(tbl_LK_Roslagen_Män[[#This Row],[När]],"ÅÅÅÅ")</f>
        <v>2018</v>
      </c>
      <c r="K112" s="44">
        <f>IF(tbl_LK_Roslagen_Män[[#This Row],[Född]]&lt;"23",20,19)</f>
        <v>19</v>
      </c>
      <c r="L112" s="44" t="str">
        <f>CONCATENATE(tbl_LK_Roslagen_Män[[#This Row],[Århundrade]],tbl_LK_Roslagen_Män[[#This Row],[Född]])</f>
        <v>1969</v>
      </c>
      <c r="M112" s="44">
        <f>tbl_LK_Roslagen_Män[[#This Row],[År]]-tbl_LK_Roslagen_Män[[#This Row],[Född_år]]</f>
        <v>49</v>
      </c>
      <c r="N112" t="str">
        <f t="shared" si="1"/>
        <v>K/M45-49</v>
      </c>
    </row>
    <row r="113" spans="1:14" ht="18" customHeight="1">
      <c r="A113" s="1">
        <v>800</v>
      </c>
      <c r="B113" s="4" t="s">
        <v>318</v>
      </c>
      <c r="C113" s="4" t="s">
        <v>294</v>
      </c>
      <c r="D113" s="4" t="s">
        <v>9</v>
      </c>
      <c r="E113" s="5">
        <v>43719</v>
      </c>
      <c r="F113" s="4" t="s">
        <v>302</v>
      </c>
      <c r="G113" s="4" t="s">
        <v>319</v>
      </c>
      <c r="H113" s="29">
        <v>43721</v>
      </c>
      <c r="I113" s="43" t="str">
        <f>RIGHT(tbl_LK_Roslagen_Män[[#This Row],[Person]],2)</f>
        <v>06</v>
      </c>
      <c r="J113" s="45" t="str">
        <f>TEXT(tbl_LK_Roslagen_Män[[#This Row],[När]],"ÅÅÅÅ")</f>
        <v>2019</v>
      </c>
      <c r="K113" s="44">
        <f>IF(tbl_LK_Roslagen_Män[[#This Row],[Född]]&lt;"23",20,19)</f>
        <v>20</v>
      </c>
      <c r="L113" s="44" t="str">
        <f>CONCATENATE(tbl_LK_Roslagen_Män[[#This Row],[Århundrade]],tbl_LK_Roslagen_Män[[#This Row],[Född]])</f>
        <v>2006</v>
      </c>
      <c r="M113" s="44">
        <f>tbl_LK_Roslagen_Män[[#This Row],[År]]-tbl_LK_Roslagen_Män[[#This Row],[Född_år]]</f>
        <v>13</v>
      </c>
      <c r="N113" t="str">
        <f t="shared" si="1"/>
        <v>F/P13 Ungdom</v>
      </c>
    </row>
    <row r="114" spans="1:14" ht="18" customHeight="1">
      <c r="A114" s="1">
        <v>800</v>
      </c>
      <c r="B114" s="4" t="s">
        <v>188</v>
      </c>
      <c r="C114" s="4" t="s">
        <v>36</v>
      </c>
      <c r="D114" s="4" t="s">
        <v>9</v>
      </c>
      <c r="E114" s="5">
        <v>43327</v>
      </c>
      <c r="F114" s="4" t="s">
        <v>118</v>
      </c>
      <c r="G114" s="4" t="s">
        <v>130</v>
      </c>
      <c r="H114" s="28">
        <v>43328</v>
      </c>
      <c r="I114" s="43" t="str">
        <f>RIGHT(tbl_LK_Roslagen_Män[[#This Row],[Person]],2)</f>
        <v>76</v>
      </c>
      <c r="J114" s="45" t="str">
        <f>TEXT(tbl_LK_Roslagen_Män[[#This Row],[När]],"ÅÅÅÅ")</f>
        <v>2018</v>
      </c>
      <c r="K114" s="44">
        <f>IF(tbl_LK_Roslagen_Män[[#This Row],[Född]]&lt;"23",20,19)</f>
        <v>19</v>
      </c>
      <c r="L114" s="44" t="str">
        <f>CONCATENATE(tbl_LK_Roslagen_Män[[#This Row],[Århundrade]],tbl_LK_Roslagen_Män[[#This Row],[Född]])</f>
        <v>1976</v>
      </c>
      <c r="M114" s="44">
        <f>tbl_LK_Roslagen_Män[[#This Row],[År]]-tbl_LK_Roslagen_Män[[#This Row],[Född_år]]</f>
        <v>42</v>
      </c>
      <c r="N114" t="str">
        <f t="shared" si="1"/>
        <v>K/M40-44</v>
      </c>
    </row>
    <row r="115" spans="1:14" ht="18" customHeight="1">
      <c r="A115" s="1">
        <v>800</v>
      </c>
      <c r="B115" s="4" t="s">
        <v>35</v>
      </c>
      <c r="C115" s="4" t="s">
        <v>36</v>
      </c>
      <c r="D115" s="4" t="s">
        <v>37</v>
      </c>
      <c r="E115" s="5">
        <v>42966</v>
      </c>
      <c r="F115" s="5"/>
      <c r="G115" s="4"/>
      <c r="H115" s="29">
        <v>42968</v>
      </c>
      <c r="I115" s="43" t="str">
        <f>RIGHT(tbl_LK_Roslagen_Män[[#This Row],[Person]],2)</f>
        <v>76</v>
      </c>
      <c r="J115" s="45" t="str">
        <f>TEXT(tbl_LK_Roslagen_Män[[#This Row],[När]],"ÅÅÅÅ")</f>
        <v>2017</v>
      </c>
      <c r="K115" s="44">
        <f>IF(tbl_LK_Roslagen_Män[[#This Row],[Född]]&lt;"23",20,19)</f>
        <v>19</v>
      </c>
      <c r="L115" s="44" t="str">
        <f>CONCATENATE(tbl_LK_Roslagen_Män[[#This Row],[Århundrade]],tbl_LK_Roslagen_Män[[#This Row],[Född]])</f>
        <v>1976</v>
      </c>
      <c r="M115" s="44">
        <f>tbl_LK_Roslagen_Män[[#This Row],[År]]-tbl_LK_Roslagen_Män[[#This Row],[Född_år]]</f>
        <v>41</v>
      </c>
      <c r="N115" t="str">
        <f t="shared" si="1"/>
        <v>K/M40-44</v>
      </c>
    </row>
    <row r="116" spans="1:14" ht="18" customHeight="1">
      <c r="A116" s="1">
        <v>800</v>
      </c>
      <c r="B116" s="4" t="s">
        <v>869</v>
      </c>
      <c r="C116" s="4" t="s">
        <v>294</v>
      </c>
      <c r="D116" s="4" t="s">
        <v>9</v>
      </c>
      <c r="E116" s="5">
        <v>44049</v>
      </c>
      <c r="F116" s="5" t="s">
        <v>853</v>
      </c>
      <c r="G116" s="4"/>
      <c r="H116" s="29">
        <v>44054</v>
      </c>
      <c r="I116" s="43" t="str">
        <f>RIGHT(tbl_LK_Roslagen_Män[[#This Row],[Person]],2)</f>
        <v>06</v>
      </c>
      <c r="J116" s="45" t="str">
        <f>TEXT(tbl_LK_Roslagen_Män[[#This Row],[När]],"ÅÅÅÅ")</f>
        <v>2020</v>
      </c>
      <c r="K116" s="44">
        <f>IF(tbl_LK_Roslagen_Män[[#This Row],[Född]]&lt;"23",20,19)</f>
        <v>20</v>
      </c>
      <c r="L116" s="44" t="str">
        <f>CONCATENATE(tbl_LK_Roslagen_Män[[#This Row],[Århundrade]],tbl_LK_Roslagen_Män[[#This Row],[Född]])</f>
        <v>2006</v>
      </c>
      <c r="M116" s="44">
        <f>tbl_LK_Roslagen_Män[[#This Row],[År]]-tbl_LK_Roslagen_Män[[#This Row],[Född_år]]</f>
        <v>14</v>
      </c>
      <c r="N116" t="str">
        <f t="shared" si="1"/>
        <v>F/P15 Ungdom</v>
      </c>
    </row>
    <row r="117" spans="1:14" ht="18" customHeight="1">
      <c r="A117" s="1">
        <v>800</v>
      </c>
      <c r="B117" s="4" t="s">
        <v>189</v>
      </c>
      <c r="C117" s="4" t="s">
        <v>141</v>
      </c>
      <c r="D117" s="4" t="s">
        <v>9</v>
      </c>
      <c r="E117" s="5">
        <v>43327</v>
      </c>
      <c r="F117" s="4" t="s">
        <v>118</v>
      </c>
      <c r="G117" s="4" t="s">
        <v>190</v>
      </c>
      <c r="H117" s="28">
        <v>43328</v>
      </c>
      <c r="I117" s="43" t="str">
        <f>RIGHT(tbl_LK_Roslagen_Män[[#This Row],[Person]],2)</f>
        <v>52</v>
      </c>
      <c r="J117" s="45" t="str">
        <f>TEXT(tbl_LK_Roslagen_Män[[#This Row],[När]],"ÅÅÅÅ")</f>
        <v>2018</v>
      </c>
      <c r="K117" s="44">
        <f>IF(tbl_LK_Roslagen_Män[[#This Row],[Född]]&lt;"23",20,19)</f>
        <v>19</v>
      </c>
      <c r="L117" s="44" t="str">
        <f>CONCATENATE(tbl_LK_Roslagen_Män[[#This Row],[Århundrade]],tbl_LK_Roslagen_Män[[#This Row],[Född]])</f>
        <v>1952</v>
      </c>
      <c r="M117" s="44">
        <f>tbl_LK_Roslagen_Män[[#This Row],[År]]-tbl_LK_Roslagen_Män[[#This Row],[Född_år]]</f>
        <v>66</v>
      </c>
      <c r="N117" t="str">
        <f t="shared" si="1"/>
        <v>K/M65-69</v>
      </c>
    </row>
    <row r="118" spans="1:14" ht="18" customHeight="1">
      <c r="A118" s="1">
        <v>800</v>
      </c>
      <c r="B118" s="4" t="s">
        <v>191</v>
      </c>
      <c r="C118" s="4" t="s">
        <v>141</v>
      </c>
      <c r="D118" s="4" t="s">
        <v>192</v>
      </c>
      <c r="E118" s="5">
        <v>43288</v>
      </c>
      <c r="F118" s="4" t="s">
        <v>193</v>
      </c>
      <c r="G118" s="4" t="s">
        <v>144</v>
      </c>
      <c r="H118" s="28">
        <v>43290</v>
      </c>
      <c r="I118" s="43" t="str">
        <f>RIGHT(tbl_LK_Roslagen_Män[[#This Row],[Person]],2)</f>
        <v>52</v>
      </c>
      <c r="J118" s="45" t="str">
        <f>TEXT(tbl_LK_Roslagen_Män[[#This Row],[När]],"ÅÅÅÅ")</f>
        <v>2018</v>
      </c>
      <c r="K118" s="44">
        <f>IF(tbl_LK_Roslagen_Män[[#This Row],[Född]]&lt;"23",20,19)</f>
        <v>19</v>
      </c>
      <c r="L118" s="44" t="str">
        <f>CONCATENATE(tbl_LK_Roslagen_Män[[#This Row],[Århundrade]],tbl_LK_Roslagen_Män[[#This Row],[Född]])</f>
        <v>1952</v>
      </c>
      <c r="M118" s="44">
        <f>tbl_LK_Roslagen_Män[[#This Row],[År]]-tbl_LK_Roslagen_Män[[#This Row],[Född_år]]</f>
        <v>66</v>
      </c>
      <c r="N118" t="str">
        <f t="shared" si="1"/>
        <v>K/M65-69</v>
      </c>
    </row>
    <row r="119" spans="1:14" ht="18" customHeight="1">
      <c r="A119" s="1">
        <v>800</v>
      </c>
      <c r="B119" s="4" t="s">
        <v>194</v>
      </c>
      <c r="C119" s="4" t="s">
        <v>141</v>
      </c>
      <c r="D119" s="4" t="s">
        <v>142</v>
      </c>
      <c r="E119" s="5">
        <v>43322</v>
      </c>
      <c r="F119" s="4" t="s">
        <v>143</v>
      </c>
      <c r="G119" s="4"/>
      <c r="H119" s="28">
        <v>43325</v>
      </c>
      <c r="I119" s="43" t="str">
        <f>RIGHT(tbl_LK_Roslagen_Män[[#This Row],[Person]],2)</f>
        <v>52</v>
      </c>
      <c r="J119" s="45" t="str">
        <f>TEXT(tbl_LK_Roslagen_Män[[#This Row],[När]],"ÅÅÅÅ")</f>
        <v>2018</v>
      </c>
      <c r="K119" s="44">
        <f>IF(tbl_LK_Roslagen_Män[[#This Row],[Född]]&lt;"23",20,19)</f>
        <v>19</v>
      </c>
      <c r="L119" s="44" t="str">
        <f>CONCATENATE(tbl_LK_Roslagen_Män[[#This Row],[Århundrade]],tbl_LK_Roslagen_Män[[#This Row],[Född]])</f>
        <v>1952</v>
      </c>
      <c r="M119" s="44">
        <f>tbl_LK_Roslagen_Män[[#This Row],[År]]-tbl_LK_Roslagen_Män[[#This Row],[Född_år]]</f>
        <v>66</v>
      </c>
      <c r="N119" t="str">
        <f t="shared" si="1"/>
        <v>K/M65-69</v>
      </c>
    </row>
    <row r="120" spans="1:14" ht="18" customHeight="1">
      <c r="A120" s="1">
        <v>800</v>
      </c>
      <c r="B120" s="4" t="s">
        <v>320</v>
      </c>
      <c r="C120" s="4" t="s">
        <v>141</v>
      </c>
      <c r="D120" s="4" t="s">
        <v>83</v>
      </c>
      <c r="E120" s="5">
        <v>43708</v>
      </c>
      <c r="F120" s="4" t="s">
        <v>321</v>
      </c>
      <c r="G120" s="4"/>
      <c r="H120" s="29">
        <v>43710</v>
      </c>
      <c r="I120" s="43" t="str">
        <f>RIGHT(tbl_LK_Roslagen_Män[[#This Row],[Person]],2)</f>
        <v>52</v>
      </c>
      <c r="J120" s="45" t="str">
        <f>TEXT(tbl_LK_Roslagen_Män[[#This Row],[När]],"ÅÅÅÅ")</f>
        <v>2019</v>
      </c>
      <c r="K120" s="44">
        <f>IF(tbl_LK_Roslagen_Män[[#This Row],[Född]]&lt;"23",20,19)</f>
        <v>19</v>
      </c>
      <c r="L120" s="44" t="str">
        <f>CONCATENATE(tbl_LK_Roslagen_Män[[#This Row],[Århundrade]],tbl_LK_Roslagen_Män[[#This Row],[Född]])</f>
        <v>1952</v>
      </c>
      <c r="M120" s="44">
        <f>tbl_LK_Roslagen_Män[[#This Row],[År]]-tbl_LK_Roslagen_Män[[#This Row],[Född_år]]</f>
        <v>67</v>
      </c>
      <c r="N120" t="str">
        <f t="shared" si="1"/>
        <v>K/M65-69</v>
      </c>
    </row>
    <row r="121" spans="1:14" ht="18" customHeight="1">
      <c r="A121" s="1">
        <v>800</v>
      </c>
      <c r="B121" s="4" t="s">
        <v>195</v>
      </c>
      <c r="C121" s="4" t="s">
        <v>196</v>
      </c>
      <c r="D121" s="4" t="s">
        <v>9</v>
      </c>
      <c r="E121" s="5">
        <v>43327</v>
      </c>
      <c r="F121" s="4" t="s">
        <v>118</v>
      </c>
      <c r="G121" s="4" t="s">
        <v>130</v>
      </c>
      <c r="H121" s="28">
        <v>43328</v>
      </c>
      <c r="I121" s="43" t="str">
        <f>RIGHT(tbl_LK_Roslagen_Män[[#This Row],[Person]],2)</f>
        <v>91</v>
      </c>
      <c r="J121" s="45" t="str">
        <f>TEXT(tbl_LK_Roslagen_Män[[#This Row],[När]],"ÅÅÅÅ")</f>
        <v>2018</v>
      </c>
      <c r="K121" s="44">
        <f>IF(tbl_LK_Roslagen_Män[[#This Row],[Född]]&lt;"23",20,19)</f>
        <v>19</v>
      </c>
      <c r="L121" s="44" t="str">
        <f>CONCATENATE(tbl_LK_Roslagen_Män[[#This Row],[Århundrade]],tbl_LK_Roslagen_Män[[#This Row],[Född]])</f>
        <v>1991</v>
      </c>
      <c r="M121" s="44">
        <f>tbl_LK_Roslagen_Män[[#This Row],[År]]-tbl_LK_Roslagen_Män[[#This Row],[Född_år]]</f>
        <v>27</v>
      </c>
      <c r="N121" t="str">
        <f t="shared" si="1"/>
        <v>K/M Senior</v>
      </c>
    </row>
    <row r="122" spans="1:14" ht="18" customHeight="1">
      <c r="A122" s="1">
        <v>800</v>
      </c>
      <c r="B122" s="4" t="s">
        <v>322</v>
      </c>
      <c r="C122" s="4" t="s">
        <v>141</v>
      </c>
      <c r="D122" s="4" t="s">
        <v>323</v>
      </c>
      <c r="E122" s="5">
        <v>43604</v>
      </c>
      <c r="F122" s="4" t="s">
        <v>324</v>
      </c>
      <c r="G122" s="4"/>
      <c r="H122" s="29">
        <v>43605</v>
      </c>
      <c r="I122" s="43" t="str">
        <f>RIGHT(tbl_LK_Roslagen_Män[[#This Row],[Person]],2)</f>
        <v>52</v>
      </c>
      <c r="J122" s="45" t="str">
        <f>TEXT(tbl_LK_Roslagen_Män[[#This Row],[När]],"ÅÅÅÅ")</f>
        <v>2019</v>
      </c>
      <c r="K122" s="44">
        <f>IF(tbl_LK_Roslagen_Män[[#This Row],[Född]]&lt;"23",20,19)</f>
        <v>19</v>
      </c>
      <c r="L122" s="44" t="str">
        <f>CONCATENATE(tbl_LK_Roslagen_Män[[#This Row],[Århundrade]],tbl_LK_Roslagen_Män[[#This Row],[Född]])</f>
        <v>1952</v>
      </c>
      <c r="M122" s="44">
        <f>tbl_LK_Roslagen_Män[[#This Row],[År]]-tbl_LK_Roslagen_Män[[#This Row],[Född_år]]</f>
        <v>67</v>
      </c>
      <c r="N122" t="str">
        <f t="shared" si="1"/>
        <v>K/M65-69</v>
      </c>
    </row>
    <row r="123" spans="1:14" ht="18" customHeight="1">
      <c r="A123" s="1">
        <v>800</v>
      </c>
      <c r="B123" s="4" t="s">
        <v>870</v>
      </c>
      <c r="C123" s="4" t="s">
        <v>141</v>
      </c>
      <c r="D123" s="4" t="s">
        <v>37</v>
      </c>
      <c r="E123" s="5">
        <v>44107</v>
      </c>
      <c r="F123" s="5" t="s">
        <v>871</v>
      </c>
      <c r="G123" s="4"/>
      <c r="H123" s="29">
        <v>44110</v>
      </c>
      <c r="I123" s="43" t="str">
        <f>RIGHT(tbl_LK_Roslagen_Män[[#This Row],[Person]],2)</f>
        <v>52</v>
      </c>
      <c r="J123" s="45" t="str">
        <f>TEXT(tbl_LK_Roslagen_Män[[#This Row],[När]],"ÅÅÅÅ")</f>
        <v>2020</v>
      </c>
      <c r="K123" s="44">
        <f>IF(tbl_LK_Roslagen_Män[[#This Row],[Född]]&lt;"23",20,19)</f>
        <v>19</v>
      </c>
      <c r="L123" s="44" t="str">
        <f>CONCATENATE(tbl_LK_Roslagen_Män[[#This Row],[Århundrade]],tbl_LK_Roslagen_Män[[#This Row],[Född]])</f>
        <v>1952</v>
      </c>
      <c r="M123" s="44">
        <f>tbl_LK_Roslagen_Män[[#This Row],[År]]-tbl_LK_Roslagen_Män[[#This Row],[Född_år]]</f>
        <v>68</v>
      </c>
      <c r="N123" t="str">
        <f t="shared" si="1"/>
        <v>K/M65-69</v>
      </c>
    </row>
    <row r="124" spans="1:14" ht="18" customHeight="1">
      <c r="A124" s="1">
        <v>800</v>
      </c>
      <c r="B124" s="4" t="s">
        <v>325</v>
      </c>
      <c r="C124" s="4" t="s">
        <v>141</v>
      </c>
      <c r="D124" s="4" t="s">
        <v>133</v>
      </c>
      <c r="E124" s="5">
        <v>43693</v>
      </c>
      <c r="F124" s="4" t="s">
        <v>300</v>
      </c>
      <c r="G124" s="4"/>
      <c r="H124" s="29">
        <v>43694</v>
      </c>
      <c r="I124" s="43" t="str">
        <f>RIGHT(tbl_LK_Roslagen_Män[[#This Row],[Person]],2)</f>
        <v>52</v>
      </c>
      <c r="J124" s="45" t="str">
        <f>TEXT(tbl_LK_Roslagen_Män[[#This Row],[När]],"ÅÅÅÅ")</f>
        <v>2019</v>
      </c>
      <c r="K124" s="44">
        <f>IF(tbl_LK_Roslagen_Män[[#This Row],[Född]]&lt;"23",20,19)</f>
        <v>19</v>
      </c>
      <c r="L124" s="44" t="str">
        <f>CONCATENATE(tbl_LK_Roslagen_Män[[#This Row],[Århundrade]],tbl_LK_Roslagen_Män[[#This Row],[Född]])</f>
        <v>1952</v>
      </c>
      <c r="M124" s="44">
        <f>tbl_LK_Roslagen_Män[[#This Row],[År]]-tbl_LK_Roslagen_Män[[#This Row],[Född_år]]</f>
        <v>67</v>
      </c>
      <c r="N124" t="str">
        <f t="shared" si="1"/>
        <v>K/M65-69</v>
      </c>
    </row>
    <row r="125" spans="1:14" ht="18" customHeight="1">
      <c r="A125" s="1">
        <v>800</v>
      </c>
      <c r="B125" s="4" t="s">
        <v>197</v>
      </c>
      <c r="C125" s="4" t="s">
        <v>104</v>
      </c>
      <c r="D125" s="4" t="s">
        <v>9</v>
      </c>
      <c r="E125" s="5">
        <v>43327</v>
      </c>
      <c r="F125" s="4" t="s">
        <v>118</v>
      </c>
      <c r="G125" s="4" t="s">
        <v>198</v>
      </c>
      <c r="H125" s="28">
        <v>43328</v>
      </c>
      <c r="I125" s="43" t="str">
        <f>RIGHT(tbl_LK_Roslagen_Män[[#This Row],[Person]],2)</f>
        <v>63</v>
      </c>
      <c r="J125" s="45" t="str">
        <f>TEXT(tbl_LK_Roslagen_Män[[#This Row],[När]],"ÅÅÅÅ")</f>
        <v>2018</v>
      </c>
      <c r="K125" s="44">
        <f>IF(tbl_LK_Roslagen_Män[[#This Row],[Född]]&lt;"23",20,19)</f>
        <v>19</v>
      </c>
      <c r="L125" s="44" t="str">
        <f>CONCATENATE(tbl_LK_Roslagen_Män[[#This Row],[Århundrade]],tbl_LK_Roslagen_Män[[#This Row],[Född]])</f>
        <v>1963</v>
      </c>
      <c r="M125" s="44">
        <f>tbl_LK_Roslagen_Män[[#This Row],[År]]-tbl_LK_Roslagen_Män[[#This Row],[Född_år]]</f>
        <v>55</v>
      </c>
      <c r="N125" t="str">
        <f t="shared" si="1"/>
        <v>K/M55-59</v>
      </c>
    </row>
    <row r="126" spans="1:14" ht="18" customHeight="1">
      <c r="A126" s="1">
        <v>800</v>
      </c>
      <c r="B126" s="4" t="s">
        <v>326</v>
      </c>
      <c r="C126" s="4" t="s">
        <v>104</v>
      </c>
      <c r="D126" s="4" t="s">
        <v>9</v>
      </c>
      <c r="E126" s="5">
        <v>43719</v>
      </c>
      <c r="F126" s="4" t="s">
        <v>302</v>
      </c>
      <c r="G126" s="4" t="s">
        <v>315</v>
      </c>
      <c r="H126" s="29">
        <v>43721</v>
      </c>
      <c r="I126" s="43" t="str">
        <f>RIGHT(tbl_LK_Roslagen_Män[[#This Row],[Person]],2)</f>
        <v>63</v>
      </c>
      <c r="J126" s="45" t="str">
        <f>TEXT(tbl_LK_Roslagen_Män[[#This Row],[När]],"ÅÅÅÅ")</f>
        <v>2019</v>
      </c>
      <c r="K126" s="44">
        <f>IF(tbl_LK_Roslagen_Män[[#This Row],[Född]]&lt;"23",20,19)</f>
        <v>19</v>
      </c>
      <c r="L126" s="44" t="str">
        <f>CONCATENATE(tbl_LK_Roslagen_Män[[#This Row],[Århundrade]],tbl_LK_Roslagen_Män[[#This Row],[Född]])</f>
        <v>1963</v>
      </c>
      <c r="M126" s="44">
        <f>tbl_LK_Roslagen_Män[[#This Row],[År]]-tbl_LK_Roslagen_Män[[#This Row],[Född_år]]</f>
        <v>56</v>
      </c>
      <c r="N126" t="str">
        <f t="shared" si="1"/>
        <v>K/M55-59</v>
      </c>
    </row>
    <row r="127" spans="1:14" ht="18" customHeight="1">
      <c r="A127" s="1">
        <v>800</v>
      </c>
      <c r="B127" s="4" t="s">
        <v>38</v>
      </c>
      <c r="C127" s="4" t="s">
        <v>1346</v>
      </c>
      <c r="D127" s="4" t="s">
        <v>9</v>
      </c>
      <c r="E127" s="2">
        <v>42977</v>
      </c>
      <c r="F127" s="2"/>
      <c r="G127" s="4" t="s">
        <v>25</v>
      </c>
      <c r="H127" s="29">
        <v>42979</v>
      </c>
      <c r="I127" s="43" t="str">
        <f>RIGHT(tbl_LK_Roslagen_Män[[#This Row],[Person]],2)</f>
        <v>07</v>
      </c>
      <c r="J127" s="45" t="str">
        <f>TEXT(tbl_LK_Roslagen_Män[[#This Row],[När]],"ÅÅÅÅ")</f>
        <v>2017</v>
      </c>
      <c r="K127" s="44"/>
      <c r="L127" s="44"/>
      <c r="M127" s="44"/>
      <c r="N127" t="str">
        <f t="shared" si="1"/>
        <v>Barn</v>
      </c>
    </row>
    <row r="128" spans="1:14" ht="18" customHeight="1">
      <c r="A128" s="1">
        <v>800</v>
      </c>
      <c r="B128" s="4" t="s">
        <v>39</v>
      </c>
      <c r="C128" s="4" t="s">
        <v>40</v>
      </c>
      <c r="D128" s="4" t="s">
        <v>9</v>
      </c>
      <c r="E128" s="2">
        <v>42977</v>
      </c>
      <c r="F128" s="2"/>
      <c r="G128" s="4"/>
      <c r="H128" s="29">
        <v>42979</v>
      </c>
      <c r="I128" s="43" t="str">
        <f>RIGHT(tbl_LK_Roslagen_Män[[#This Row],[Person]],2)</f>
        <v>08</v>
      </c>
      <c r="J128" s="45" t="str">
        <f>TEXT(tbl_LK_Roslagen_Män[[#This Row],[När]],"ÅÅÅÅ")</f>
        <v>2017</v>
      </c>
      <c r="K128" s="44">
        <f>IF(tbl_LK_Roslagen_Män[[#This Row],[Född]]&lt;"23",20,19)</f>
        <v>20</v>
      </c>
      <c r="L128" s="44" t="str">
        <f>CONCATENATE(tbl_LK_Roslagen_Män[[#This Row],[Århundrade]],tbl_LK_Roslagen_Män[[#This Row],[Född]])</f>
        <v>2008</v>
      </c>
      <c r="M128" s="44">
        <f>tbl_LK_Roslagen_Män[[#This Row],[År]]-tbl_LK_Roslagen_Män[[#This Row],[Född_år]]</f>
        <v>9</v>
      </c>
      <c r="N128" t="str">
        <f t="shared" si="1"/>
        <v>Barn</v>
      </c>
    </row>
    <row r="129" spans="1:14" ht="18" customHeight="1">
      <c r="A129" s="6">
        <v>1000</v>
      </c>
      <c r="B129" s="4" t="s">
        <v>41</v>
      </c>
      <c r="C129" s="4" t="s">
        <v>17</v>
      </c>
      <c r="D129" s="4" t="s">
        <v>9</v>
      </c>
      <c r="E129" s="2">
        <v>42963</v>
      </c>
      <c r="F129" s="2"/>
      <c r="G129" s="4" t="s">
        <v>18</v>
      </c>
      <c r="H129" s="29">
        <v>42964</v>
      </c>
      <c r="I129" s="43" t="str">
        <f>RIGHT(tbl_LK_Roslagen_Män[[#This Row],[Person]],2)</f>
        <v>95</v>
      </c>
      <c r="J129" s="45" t="str">
        <f>TEXT(tbl_LK_Roslagen_Män[[#This Row],[När]],"ÅÅÅÅ")</f>
        <v>2017</v>
      </c>
      <c r="K129" s="44">
        <f>IF(tbl_LK_Roslagen_Män[[#This Row],[Född]]&lt;"23",20,19)</f>
        <v>19</v>
      </c>
      <c r="L129" s="44" t="str">
        <f>CONCATENATE(tbl_LK_Roslagen_Män[[#This Row],[Århundrade]],tbl_LK_Roslagen_Män[[#This Row],[Född]])</f>
        <v>1995</v>
      </c>
      <c r="M129" s="44">
        <f>tbl_LK_Roslagen_Män[[#This Row],[År]]-tbl_LK_Roslagen_Män[[#This Row],[Född_år]]</f>
        <v>22</v>
      </c>
      <c r="N129" t="str">
        <f t="shared" si="1"/>
        <v>K/M22 Junior</v>
      </c>
    </row>
    <row r="130" spans="1:14" ht="18" customHeight="1">
      <c r="A130" s="6">
        <v>1000</v>
      </c>
      <c r="B130" s="4" t="s">
        <v>1159</v>
      </c>
      <c r="C130" s="4" t="s">
        <v>1104</v>
      </c>
      <c r="D130" s="4" t="s">
        <v>9</v>
      </c>
      <c r="E130" s="2">
        <v>45175</v>
      </c>
      <c r="F130" s="4" t="s">
        <v>1146</v>
      </c>
      <c r="G130" s="4" t="s">
        <v>847</v>
      </c>
      <c r="H130" s="29">
        <v>45180</v>
      </c>
      <c r="I130" s="43" t="str">
        <f>RIGHT(tbl_LK_Roslagen_Män[[#This Row],[Person]],2)</f>
        <v>08</v>
      </c>
      <c r="J130" s="45" t="str">
        <f>TEXT(tbl_LK_Roslagen_Män[[#This Row],[När]],"ÅÅÅÅ")</f>
        <v>2023</v>
      </c>
      <c r="K130" s="44">
        <f>IF(tbl_LK_Roslagen_Män[[#This Row],[Född]]&lt;"23",20,19)</f>
        <v>20</v>
      </c>
      <c r="L130" s="44" t="str">
        <f>CONCATENATE(tbl_LK_Roslagen_Män[[#This Row],[Århundrade]],tbl_LK_Roslagen_Män[[#This Row],[Född]])</f>
        <v>2008</v>
      </c>
      <c r="M130" s="44">
        <f>tbl_LK_Roslagen_Män[[#This Row],[År]]-tbl_LK_Roslagen_Män[[#This Row],[Född_år]]</f>
        <v>15</v>
      </c>
      <c r="N130" t="str">
        <f t="shared" ref="N130:N193" si="2">IF(M130&gt;=80,"K/M80-84",IF(M130&gt;=75,"K/M75-79",IF(M130&gt;=70,"K/M70-74",IF(M130&gt;=65,"K/M65-69",IF(M130&gt;=60,"K/M60-64",IF(M130&gt;=55,"K/M55-59",IF(M130&gt;=50,"K/M50-54",IF(M130&gt;=45,"K/M45-49",IF(M130&gt;=40,"K/M40-44",IF(M130&gt;=35,"K/M35-39",IF(M130&gt;=23,"K/M Senior",IF(M130&gt;=20,"K/M22 Junior",IF(M130&gt;=18,"F/P19 Junior",IF(M130&gt;=16,"F/P17 Ungdom",IF(M130&gt;=14,"F/P15 Ungdom",IF(M130&gt;=12,"F/P13 Ungdom","Barn"))))))))))))))))</f>
        <v>F/P15 Ungdom</v>
      </c>
    </row>
    <row r="131" spans="1:14" ht="18" customHeight="1">
      <c r="A131" s="6">
        <v>1000</v>
      </c>
      <c r="B131" s="4" t="s">
        <v>42</v>
      </c>
      <c r="C131" s="4" t="s">
        <v>43</v>
      </c>
      <c r="D131" s="4" t="s">
        <v>9</v>
      </c>
      <c r="E131" s="2">
        <v>42963</v>
      </c>
      <c r="F131" s="2"/>
      <c r="G131" s="4"/>
      <c r="H131" s="29">
        <v>42964</v>
      </c>
      <c r="I131" s="43" t="str">
        <f>RIGHT(tbl_LK_Roslagen_Män[[#This Row],[Person]],2)</f>
        <v>89</v>
      </c>
      <c r="J131" s="45" t="str">
        <f>TEXT(tbl_LK_Roslagen_Män[[#This Row],[När]],"ÅÅÅÅ")</f>
        <v>2017</v>
      </c>
      <c r="K131" s="44">
        <f>IF(tbl_LK_Roslagen_Män[[#This Row],[Född]]&lt;"23",20,19)</f>
        <v>19</v>
      </c>
      <c r="L131" s="44" t="str">
        <f>CONCATENATE(tbl_LK_Roslagen_Män[[#This Row],[Århundrade]],tbl_LK_Roslagen_Män[[#This Row],[Född]])</f>
        <v>1989</v>
      </c>
      <c r="M131" s="44">
        <f>tbl_LK_Roslagen_Män[[#This Row],[År]]-tbl_LK_Roslagen_Män[[#This Row],[Född_år]]</f>
        <v>28</v>
      </c>
      <c r="N131" t="str">
        <f t="shared" si="2"/>
        <v>K/M Senior</v>
      </c>
    </row>
    <row r="132" spans="1:14" ht="18" customHeight="1">
      <c r="A132" s="6">
        <v>1000</v>
      </c>
      <c r="B132" s="4" t="s">
        <v>44</v>
      </c>
      <c r="C132" s="4" t="s">
        <v>45</v>
      </c>
      <c r="D132" s="4" t="s">
        <v>9</v>
      </c>
      <c r="E132" s="2">
        <v>42963</v>
      </c>
      <c r="F132" s="2"/>
      <c r="G132" s="4" t="s">
        <v>13</v>
      </c>
      <c r="H132" s="29">
        <v>42964</v>
      </c>
      <c r="I132" s="43" t="str">
        <f>RIGHT(tbl_LK_Roslagen_Män[[#This Row],[Person]],2)</f>
        <v>74</v>
      </c>
      <c r="J132" s="45" t="str">
        <f>TEXT(tbl_LK_Roslagen_Män[[#This Row],[När]],"ÅÅÅÅ")</f>
        <v>2017</v>
      </c>
      <c r="K132" s="44">
        <f>IF(tbl_LK_Roslagen_Män[[#This Row],[Född]]&lt;"23",20,19)</f>
        <v>19</v>
      </c>
      <c r="L132" s="44" t="str">
        <f>CONCATENATE(tbl_LK_Roslagen_Män[[#This Row],[Århundrade]],tbl_LK_Roslagen_Män[[#This Row],[Född]])</f>
        <v>1974</v>
      </c>
      <c r="M132" s="44">
        <f>tbl_LK_Roslagen_Män[[#This Row],[År]]-tbl_LK_Roslagen_Män[[#This Row],[Född_år]]</f>
        <v>43</v>
      </c>
      <c r="N132" t="str">
        <f t="shared" si="2"/>
        <v>K/M40-44</v>
      </c>
    </row>
    <row r="133" spans="1:14" ht="18" customHeight="1">
      <c r="A133" s="6">
        <v>1000</v>
      </c>
      <c r="B133" s="4" t="s">
        <v>46</v>
      </c>
      <c r="C133" s="4" t="s">
        <v>47</v>
      </c>
      <c r="D133" s="4" t="s">
        <v>9</v>
      </c>
      <c r="E133" s="2">
        <v>42963</v>
      </c>
      <c r="F133" s="2"/>
      <c r="G133" s="4"/>
      <c r="H133" s="29">
        <v>42964</v>
      </c>
      <c r="I133" s="43" t="str">
        <f>RIGHT(tbl_LK_Roslagen_Män[[#This Row],[Person]],2)</f>
        <v>77</v>
      </c>
      <c r="J133" s="45" t="str">
        <f>TEXT(tbl_LK_Roslagen_Män[[#This Row],[När]],"ÅÅÅÅ")</f>
        <v>2017</v>
      </c>
      <c r="K133" s="44">
        <f>IF(tbl_LK_Roslagen_Män[[#This Row],[Född]]&lt;"23",20,19)</f>
        <v>19</v>
      </c>
      <c r="L133" s="44" t="str">
        <f>CONCATENATE(tbl_LK_Roslagen_Män[[#This Row],[Århundrade]],tbl_LK_Roslagen_Män[[#This Row],[Född]])</f>
        <v>1977</v>
      </c>
      <c r="M133" s="44">
        <f>tbl_LK_Roslagen_Män[[#This Row],[År]]-tbl_LK_Roslagen_Män[[#This Row],[Född_år]]</f>
        <v>40</v>
      </c>
      <c r="N133" t="str">
        <f t="shared" si="2"/>
        <v>K/M40-44</v>
      </c>
    </row>
    <row r="134" spans="1:14" ht="18" customHeight="1">
      <c r="A134" s="6">
        <v>1000</v>
      </c>
      <c r="B134" s="4" t="s">
        <v>48</v>
      </c>
      <c r="C134" s="4" t="s">
        <v>49</v>
      </c>
      <c r="D134" s="4" t="s">
        <v>9</v>
      </c>
      <c r="E134" s="2">
        <v>42963</v>
      </c>
      <c r="F134" s="2"/>
      <c r="G134" s="4" t="s">
        <v>50</v>
      </c>
      <c r="H134" s="29">
        <v>42964</v>
      </c>
      <c r="I134" s="43" t="str">
        <f>RIGHT(tbl_LK_Roslagen_Män[[#This Row],[Person]],2)</f>
        <v>69</v>
      </c>
      <c r="J134" s="45" t="str">
        <f>TEXT(tbl_LK_Roslagen_Män[[#This Row],[När]],"ÅÅÅÅ")</f>
        <v>2017</v>
      </c>
      <c r="K134" s="44">
        <f>IF(tbl_LK_Roslagen_Män[[#This Row],[Född]]&lt;"23",20,19)</f>
        <v>19</v>
      </c>
      <c r="L134" s="44" t="str">
        <f>CONCATENATE(tbl_LK_Roslagen_Män[[#This Row],[Århundrade]],tbl_LK_Roslagen_Män[[#This Row],[Född]])</f>
        <v>1969</v>
      </c>
      <c r="M134" s="44">
        <f>tbl_LK_Roslagen_Män[[#This Row],[År]]-tbl_LK_Roslagen_Män[[#This Row],[Född_år]]</f>
        <v>48</v>
      </c>
      <c r="N134" t="str">
        <f t="shared" si="2"/>
        <v>K/M45-49</v>
      </c>
    </row>
    <row r="135" spans="1:14" ht="18" customHeight="1">
      <c r="A135" s="6">
        <v>1000</v>
      </c>
      <c r="B135" s="4" t="s">
        <v>51</v>
      </c>
      <c r="C135" s="4" t="s">
        <v>52</v>
      </c>
      <c r="D135" s="4" t="s">
        <v>9</v>
      </c>
      <c r="E135" s="2">
        <v>42963</v>
      </c>
      <c r="F135" s="2"/>
      <c r="G135" s="4"/>
      <c r="H135" s="29">
        <v>42964</v>
      </c>
      <c r="I135" s="43" t="str">
        <f>RIGHT(tbl_LK_Roslagen_Män[[#This Row],[Person]],2)</f>
        <v>69</v>
      </c>
      <c r="J135" s="45" t="str">
        <f>TEXT(tbl_LK_Roslagen_Män[[#This Row],[När]],"ÅÅÅÅ")</f>
        <v>2017</v>
      </c>
      <c r="K135" s="44">
        <f>IF(tbl_LK_Roslagen_Män[[#This Row],[Född]]&lt;"23",20,19)</f>
        <v>19</v>
      </c>
      <c r="L135" s="44" t="str">
        <f>CONCATENATE(tbl_LK_Roslagen_Män[[#This Row],[Århundrade]],tbl_LK_Roslagen_Män[[#This Row],[Född]])</f>
        <v>1969</v>
      </c>
      <c r="M135" s="44">
        <f>tbl_LK_Roslagen_Män[[#This Row],[År]]-tbl_LK_Roslagen_Män[[#This Row],[Född_år]]</f>
        <v>48</v>
      </c>
      <c r="N135" t="str">
        <f t="shared" si="2"/>
        <v>K/M45-49</v>
      </c>
    </row>
    <row r="136" spans="1:14" ht="18" customHeight="1">
      <c r="A136" s="6">
        <v>1000</v>
      </c>
      <c r="B136" s="4" t="s">
        <v>53</v>
      </c>
      <c r="C136" s="4" t="s">
        <v>36</v>
      </c>
      <c r="D136" s="4" t="s">
        <v>9</v>
      </c>
      <c r="E136" s="2">
        <v>42963</v>
      </c>
      <c r="F136" s="2"/>
      <c r="G136" s="4"/>
      <c r="H136" s="29">
        <v>42964</v>
      </c>
      <c r="I136" s="43" t="str">
        <f>RIGHT(tbl_LK_Roslagen_Män[[#This Row],[Person]],2)</f>
        <v>76</v>
      </c>
      <c r="J136" s="45" t="str">
        <f>TEXT(tbl_LK_Roslagen_Män[[#This Row],[När]],"ÅÅÅÅ")</f>
        <v>2017</v>
      </c>
      <c r="K136" s="44">
        <f>IF(tbl_LK_Roslagen_Män[[#This Row],[Född]]&lt;"23",20,19)</f>
        <v>19</v>
      </c>
      <c r="L136" s="44" t="str">
        <f>CONCATENATE(tbl_LK_Roslagen_Män[[#This Row],[Århundrade]],tbl_LK_Roslagen_Män[[#This Row],[Född]])</f>
        <v>1976</v>
      </c>
      <c r="M136" s="44">
        <f>tbl_LK_Roslagen_Män[[#This Row],[År]]-tbl_LK_Roslagen_Män[[#This Row],[Född_år]]</f>
        <v>41</v>
      </c>
      <c r="N136" t="str">
        <f t="shared" si="2"/>
        <v>K/M40-44</v>
      </c>
    </row>
    <row r="137" spans="1:14" ht="18" customHeight="1">
      <c r="A137" s="6">
        <v>1000</v>
      </c>
      <c r="B137" s="4" t="s">
        <v>54</v>
      </c>
      <c r="C137" s="4" t="s">
        <v>55</v>
      </c>
      <c r="D137" s="4" t="s">
        <v>9</v>
      </c>
      <c r="E137" s="2">
        <v>42963</v>
      </c>
      <c r="F137" s="2"/>
      <c r="G137" s="4" t="s">
        <v>56</v>
      </c>
      <c r="H137" s="29">
        <v>42964</v>
      </c>
      <c r="I137" s="43" t="str">
        <f>RIGHT(tbl_LK_Roslagen_Män[[#This Row],[Person]],2)</f>
        <v>61</v>
      </c>
      <c r="J137" s="45" t="str">
        <f>TEXT(tbl_LK_Roslagen_Män[[#This Row],[När]],"ÅÅÅÅ")</f>
        <v>2017</v>
      </c>
      <c r="K137" s="44">
        <f>IF(tbl_LK_Roslagen_Män[[#This Row],[Född]]&lt;"23",20,19)</f>
        <v>19</v>
      </c>
      <c r="L137" s="44" t="str">
        <f>CONCATENATE(tbl_LK_Roslagen_Män[[#This Row],[Århundrade]],tbl_LK_Roslagen_Män[[#This Row],[Född]])</f>
        <v>1961</v>
      </c>
      <c r="M137" s="44">
        <f>tbl_LK_Roslagen_Män[[#This Row],[År]]-tbl_LK_Roslagen_Män[[#This Row],[Född_år]]</f>
        <v>56</v>
      </c>
      <c r="N137" t="str">
        <f t="shared" si="2"/>
        <v>K/M55-59</v>
      </c>
    </row>
    <row r="138" spans="1:14" ht="18" customHeight="1">
      <c r="A138" s="6">
        <v>1000</v>
      </c>
      <c r="B138" s="23" t="s">
        <v>1160</v>
      </c>
      <c r="C138" s="4" t="s">
        <v>1161</v>
      </c>
      <c r="D138" s="4" t="s">
        <v>9</v>
      </c>
      <c r="E138" s="2">
        <v>45175</v>
      </c>
      <c r="F138" s="4" t="s">
        <v>1146</v>
      </c>
      <c r="G138" s="4"/>
      <c r="H138" s="29">
        <v>45180</v>
      </c>
      <c r="I138" s="43" t="str">
        <f>RIGHT(tbl_LK_Roslagen_Män[[#This Row],[Person]],2)</f>
        <v>09</v>
      </c>
      <c r="J138" s="45" t="str">
        <f>TEXT(tbl_LK_Roslagen_Män[[#This Row],[När]],"ÅÅÅÅ")</f>
        <v>2023</v>
      </c>
      <c r="K138" s="44">
        <f>IF(tbl_LK_Roslagen_Män[[#This Row],[Född]]&lt;"23",20,19)</f>
        <v>20</v>
      </c>
      <c r="L138" s="44" t="str">
        <f>CONCATENATE(tbl_LK_Roslagen_Män[[#This Row],[Århundrade]],tbl_LK_Roslagen_Män[[#This Row],[Född]])</f>
        <v>2009</v>
      </c>
      <c r="M138" s="44">
        <f>tbl_LK_Roslagen_Män[[#This Row],[År]]-tbl_LK_Roslagen_Män[[#This Row],[Född_år]]</f>
        <v>14</v>
      </c>
      <c r="N138" t="str">
        <f t="shared" si="2"/>
        <v>F/P15 Ungdom</v>
      </c>
    </row>
    <row r="139" spans="1:14" ht="18" customHeight="1">
      <c r="A139" s="6">
        <v>1000</v>
      </c>
      <c r="B139" s="23" t="s">
        <v>1162</v>
      </c>
      <c r="C139" s="4" t="s">
        <v>1153</v>
      </c>
      <c r="D139" s="4" t="s">
        <v>9</v>
      </c>
      <c r="E139" s="2">
        <v>45175</v>
      </c>
      <c r="F139" s="4" t="s">
        <v>1146</v>
      </c>
      <c r="G139" s="4" t="s">
        <v>296</v>
      </c>
      <c r="H139" s="29">
        <v>45180</v>
      </c>
      <c r="I139" s="43" t="str">
        <f>RIGHT(tbl_LK_Roslagen_Män[[#This Row],[Person]],2)</f>
        <v>12</v>
      </c>
      <c r="J139" s="45" t="str">
        <f>TEXT(tbl_LK_Roslagen_Män[[#This Row],[När]],"ÅÅÅÅ")</f>
        <v>2023</v>
      </c>
      <c r="K139" s="44">
        <f>IF(tbl_LK_Roslagen_Män[[#This Row],[Född]]&lt;"23",20,19)</f>
        <v>20</v>
      </c>
      <c r="L139" s="44" t="str">
        <f>CONCATENATE(tbl_LK_Roslagen_Män[[#This Row],[Århundrade]],tbl_LK_Roslagen_Män[[#This Row],[Född]])</f>
        <v>2012</v>
      </c>
      <c r="M139" s="44">
        <f>tbl_LK_Roslagen_Män[[#This Row],[År]]-tbl_LK_Roslagen_Män[[#This Row],[Född_år]]</f>
        <v>11</v>
      </c>
      <c r="N139" t="str">
        <f t="shared" si="2"/>
        <v>Barn</v>
      </c>
    </row>
    <row r="140" spans="1:14" ht="18" customHeight="1">
      <c r="A140" s="6">
        <v>1500</v>
      </c>
      <c r="B140" s="4" t="s">
        <v>1105</v>
      </c>
      <c r="C140" s="4" t="s">
        <v>1106</v>
      </c>
      <c r="D140" s="4" t="s">
        <v>9</v>
      </c>
      <c r="E140" s="2">
        <v>44788</v>
      </c>
      <c r="F140" s="1" t="s">
        <v>1035</v>
      </c>
      <c r="G140" s="4"/>
      <c r="H140" s="29">
        <v>44790</v>
      </c>
      <c r="I140" s="43" t="str">
        <f>RIGHT(tbl_LK_Roslagen_Män[[#This Row],[Person]],2)</f>
        <v>79</v>
      </c>
      <c r="J140" s="45" t="str">
        <f>TEXT(tbl_LK_Roslagen_Män[[#This Row],[När]],"ÅÅÅÅ")</f>
        <v>2022</v>
      </c>
      <c r="K140" s="44">
        <f>IF(tbl_LK_Roslagen_Män[[#This Row],[Född]]&lt;"23",20,19)</f>
        <v>19</v>
      </c>
      <c r="L140" s="44" t="str">
        <f>CONCATENATE(tbl_LK_Roslagen_Män[[#This Row],[Århundrade]],tbl_LK_Roslagen_Män[[#This Row],[Född]])</f>
        <v>1979</v>
      </c>
      <c r="M140" s="44">
        <f>tbl_LK_Roslagen_Män[[#This Row],[År]]-tbl_LK_Roslagen_Män[[#This Row],[Född_år]]</f>
        <v>43</v>
      </c>
      <c r="N140" t="str">
        <f t="shared" si="2"/>
        <v>K/M40-44</v>
      </c>
    </row>
    <row r="141" spans="1:14" ht="18" customHeight="1">
      <c r="A141" s="6">
        <v>1500</v>
      </c>
      <c r="B141" s="4" t="s">
        <v>1107</v>
      </c>
      <c r="C141" s="4" t="s">
        <v>1104</v>
      </c>
      <c r="D141" s="4" t="s">
        <v>9</v>
      </c>
      <c r="E141" s="2">
        <v>44788</v>
      </c>
      <c r="F141" s="1" t="s">
        <v>1035</v>
      </c>
      <c r="G141" s="4" t="s">
        <v>847</v>
      </c>
      <c r="H141" s="29">
        <v>44790</v>
      </c>
      <c r="I141" s="43" t="str">
        <f>RIGHT(tbl_LK_Roslagen_Män[[#This Row],[Person]],2)</f>
        <v>08</v>
      </c>
      <c r="J141" s="45" t="str">
        <f>TEXT(tbl_LK_Roslagen_Män[[#This Row],[När]],"ÅÅÅÅ")</f>
        <v>2022</v>
      </c>
      <c r="K141" s="44">
        <f>IF(tbl_LK_Roslagen_Män[[#This Row],[Född]]&lt;"23",20,19)</f>
        <v>20</v>
      </c>
      <c r="L141" s="44" t="str">
        <f>CONCATENATE(tbl_LK_Roslagen_Män[[#This Row],[Århundrade]],tbl_LK_Roslagen_Män[[#This Row],[Född]])</f>
        <v>2008</v>
      </c>
      <c r="M141" s="44">
        <f>tbl_LK_Roslagen_Män[[#This Row],[År]]-tbl_LK_Roslagen_Män[[#This Row],[Född_år]]</f>
        <v>14</v>
      </c>
      <c r="N141" t="str">
        <f t="shared" si="2"/>
        <v>F/P15 Ungdom</v>
      </c>
    </row>
    <row r="142" spans="1:14" ht="18" customHeight="1">
      <c r="A142" s="6">
        <v>1500</v>
      </c>
      <c r="B142" s="4" t="s">
        <v>1108</v>
      </c>
      <c r="C142" s="4" t="s">
        <v>408</v>
      </c>
      <c r="D142" s="4" t="s">
        <v>9</v>
      </c>
      <c r="E142" s="2">
        <v>44788</v>
      </c>
      <c r="F142" s="1" t="s">
        <v>1035</v>
      </c>
      <c r="G142" s="4"/>
      <c r="H142" s="29">
        <v>44790</v>
      </c>
      <c r="I142" s="43" t="str">
        <f>RIGHT(tbl_LK_Roslagen_Män[[#This Row],[Person]],2)</f>
        <v>73</v>
      </c>
      <c r="J142" s="45" t="str">
        <f>TEXT(tbl_LK_Roslagen_Män[[#This Row],[När]],"ÅÅÅÅ")</f>
        <v>2022</v>
      </c>
      <c r="K142" s="44">
        <f>IF(tbl_LK_Roslagen_Män[[#This Row],[Född]]&lt;"23",20,19)</f>
        <v>19</v>
      </c>
      <c r="L142" s="44" t="str">
        <f>CONCATENATE(tbl_LK_Roslagen_Män[[#This Row],[Århundrade]],tbl_LK_Roslagen_Män[[#This Row],[Född]])</f>
        <v>1973</v>
      </c>
      <c r="M142" s="44">
        <f>tbl_LK_Roslagen_Män[[#This Row],[År]]-tbl_LK_Roslagen_Män[[#This Row],[Född_år]]</f>
        <v>49</v>
      </c>
      <c r="N142" t="str">
        <f t="shared" si="2"/>
        <v>K/M45-49</v>
      </c>
    </row>
    <row r="143" spans="1:14" ht="18" customHeight="1">
      <c r="A143" s="6">
        <v>1500</v>
      </c>
      <c r="B143" s="4" t="s">
        <v>946</v>
      </c>
      <c r="C143" s="4" t="s">
        <v>66</v>
      </c>
      <c r="D143" s="4" t="s">
        <v>133</v>
      </c>
      <c r="E143" s="2">
        <v>44359</v>
      </c>
      <c r="F143" s="1" t="s">
        <v>154</v>
      </c>
      <c r="G143" s="4"/>
      <c r="H143" s="29">
        <v>44367</v>
      </c>
      <c r="I143" s="43" t="str">
        <f>RIGHT(tbl_LK_Roslagen_Män[[#This Row],[Person]],2)</f>
        <v>74</v>
      </c>
      <c r="J143" s="45" t="str">
        <f>TEXT(tbl_LK_Roslagen_Män[[#This Row],[När]],"ÅÅÅÅ")</f>
        <v>2021</v>
      </c>
      <c r="K143" s="44">
        <f>IF(tbl_LK_Roslagen_Män[[#This Row],[Född]]&lt;"23",20,19)</f>
        <v>19</v>
      </c>
      <c r="L143" s="44" t="str">
        <f>CONCATENATE(tbl_LK_Roslagen_Män[[#This Row],[Århundrade]],tbl_LK_Roslagen_Män[[#This Row],[Född]])</f>
        <v>1974</v>
      </c>
      <c r="M143" s="44">
        <f>tbl_LK_Roslagen_Män[[#This Row],[År]]-tbl_LK_Roslagen_Män[[#This Row],[Född_år]]</f>
        <v>47</v>
      </c>
      <c r="N143" t="str">
        <f t="shared" si="2"/>
        <v>K/M45-49</v>
      </c>
    </row>
    <row r="144" spans="1:14" ht="18" customHeight="1">
      <c r="A144" s="6">
        <v>1500</v>
      </c>
      <c r="B144" s="4" t="s">
        <v>947</v>
      </c>
      <c r="C144" s="4" t="s">
        <v>66</v>
      </c>
      <c r="D144" s="4" t="s">
        <v>9</v>
      </c>
      <c r="E144" s="2">
        <v>44433</v>
      </c>
      <c r="F144" s="1" t="s">
        <v>781</v>
      </c>
      <c r="G144" s="4"/>
      <c r="H144" s="29">
        <v>44436</v>
      </c>
      <c r="I144" s="43" t="str">
        <f>RIGHT(tbl_LK_Roslagen_Män[[#This Row],[Person]],2)</f>
        <v>74</v>
      </c>
      <c r="J144" s="45" t="str">
        <f>TEXT(tbl_LK_Roslagen_Män[[#This Row],[När]],"ÅÅÅÅ")</f>
        <v>2021</v>
      </c>
      <c r="K144" s="44">
        <f>IF(tbl_LK_Roslagen_Män[[#This Row],[Född]]&lt;"23",20,19)</f>
        <v>19</v>
      </c>
      <c r="L144" s="44" t="str">
        <f>CONCATENATE(tbl_LK_Roslagen_Män[[#This Row],[Århundrade]],tbl_LK_Roslagen_Män[[#This Row],[Född]])</f>
        <v>1974</v>
      </c>
      <c r="M144" s="44">
        <f>tbl_LK_Roslagen_Män[[#This Row],[År]]-tbl_LK_Roslagen_Män[[#This Row],[Född_år]]</f>
        <v>47</v>
      </c>
      <c r="N144" t="str">
        <f t="shared" si="2"/>
        <v>K/M45-49</v>
      </c>
    </row>
    <row r="145" spans="1:14" ht="18" customHeight="1">
      <c r="A145" s="6">
        <v>1500</v>
      </c>
      <c r="B145" s="4" t="s">
        <v>948</v>
      </c>
      <c r="C145" s="1" t="s">
        <v>1110</v>
      </c>
      <c r="D145" s="4" t="s">
        <v>9</v>
      </c>
      <c r="E145" s="2">
        <v>44433</v>
      </c>
      <c r="F145" s="1" t="s">
        <v>781</v>
      </c>
      <c r="G145" s="4"/>
      <c r="H145" s="29">
        <v>44436</v>
      </c>
      <c r="I145" s="43" t="str">
        <f>RIGHT(tbl_LK_Roslagen_Män[[#This Row],[Person]],2)</f>
        <v>78</v>
      </c>
      <c r="J145" s="45" t="str">
        <f>TEXT(tbl_LK_Roslagen_Män[[#This Row],[När]],"ÅÅÅÅ")</f>
        <v>2021</v>
      </c>
      <c r="K145" s="44">
        <f>IF(tbl_LK_Roslagen_Män[[#This Row],[Född]]&lt;"23",20,19)</f>
        <v>19</v>
      </c>
      <c r="L145" s="44" t="str">
        <f>CONCATENATE(tbl_LK_Roslagen_Män[[#This Row],[Århundrade]],tbl_LK_Roslagen_Män[[#This Row],[Född]])</f>
        <v>1978</v>
      </c>
      <c r="M145" s="44">
        <f>tbl_LK_Roslagen_Män[[#This Row],[År]]-tbl_LK_Roslagen_Män[[#This Row],[Född_år]]</f>
        <v>43</v>
      </c>
      <c r="N145" t="str">
        <f t="shared" si="2"/>
        <v>K/M40-44</v>
      </c>
    </row>
    <row r="146" spans="1:14" ht="18" customHeight="1">
      <c r="A146" s="6">
        <v>1500</v>
      </c>
      <c r="B146" s="4" t="s">
        <v>949</v>
      </c>
      <c r="C146" s="4" t="s">
        <v>141</v>
      </c>
      <c r="D146" s="4" t="s">
        <v>9</v>
      </c>
      <c r="E146" s="2">
        <v>44433</v>
      </c>
      <c r="F146" s="1" t="s">
        <v>781</v>
      </c>
      <c r="G146" s="4"/>
      <c r="H146" s="29">
        <v>44436</v>
      </c>
      <c r="I146" s="43" t="str">
        <f>RIGHT(tbl_LK_Roslagen_Män[[#This Row],[Person]],2)</f>
        <v>52</v>
      </c>
      <c r="J146" s="45" t="str">
        <f>TEXT(tbl_LK_Roslagen_Män[[#This Row],[När]],"ÅÅÅÅ")</f>
        <v>2021</v>
      </c>
      <c r="K146" s="44">
        <f>IF(tbl_LK_Roslagen_Män[[#This Row],[Född]]&lt;"23",20,19)</f>
        <v>19</v>
      </c>
      <c r="L146" s="44" t="str">
        <f>CONCATENATE(tbl_LK_Roslagen_Män[[#This Row],[Århundrade]],tbl_LK_Roslagen_Män[[#This Row],[Född]])</f>
        <v>1952</v>
      </c>
      <c r="M146" s="44">
        <f>tbl_LK_Roslagen_Män[[#This Row],[År]]-tbl_LK_Roslagen_Män[[#This Row],[Född_år]]</f>
        <v>69</v>
      </c>
      <c r="N146" t="str">
        <f t="shared" si="2"/>
        <v>K/M65-69</v>
      </c>
    </row>
    <row r="147" spans="1:14" ht="18" customHeight="1">
      <c r="A147" s="6">
        <v>1500</v>
      </c>
      <c r="B147" s="4" t="s">
        <v>327</v>
      </c>
      <c r="C147" s="4" t="s">
        <v>58</v>
      </c>
      <c r="D147" s="4" t="s">
        <v>200</v>
      </c>
      <c r="E147" s="5">
        <v>43611</v>
      </c>
      <c r="F147" s="4" t="s">
        <v>306</v>
      </c>
      <c r="G147" s="4" t="s">
        <v>328</v>
      </c>
      <c r="H147" s="29">
        <v>43612</v>
      </c>
      <c r="I147" s="43" t="str">
        <f>RIGHT(tbl_LK_Roslagen_Män[[#This Row],[Person]],2)</f>
        <v>95</v>
      </c>
      <c r="J147" s="45" t="str">
        <f>TEXT(tbl_LK_Roslagen_Män[[#This Row],[När]],"ÅÅÅÅ")</f>
        <v>2019</v>
      </c>
      <c r="K147" s="44">
        <f>IF(tbl_LK_Roslagen_Män[[#This Row],[Född]]&lt;"23",20,19)</f>
        <v>19</v>
      </c>
      <c r="L147" s="44" t="str">
        <f>CONCATENATE(tbl_LK_Roslagen_Män[[#This Row],[Århundrade]],tbl_LK_Roslagen_Män[[#This Row],[Född]])</f>
        <v>1995</v>
      </c>
      <c r="M147" s="44">
        <f>tbl_LK_Roslagen_Män[[#This Row],[År]]-tbl_LK_Roslagen_Män[[#This Row],[Född_år]]</f>
        <v>24</v>
      </c>
      <c r="N147" t="str">
        <f t="shared" si="2"/>
        <v>K/M Senior</v>
      </c>
    </row>
    <row r="148" spans="1:14" ht="18" customHeight="1">
      <c r="A148" s="6">
        <v>1500</v>
      </c>
      <c r="B148" s="4" t="s">
        <v>329</v>
      </c>
      <c r="C148" s="4" t="s">
        <v>66</v>
      </c>
      <c r="D148" s="4" t="s">
        <v>200</v>
      </c>
      <c r="E148" s="5">
        <v>43697</v>
      </c>
      <c r="F148" s="4" t="s">
        <v>330</v>
      </c>
      <c r="G148" s="4" t="s">
        <v>287</v>
      </c>
      <c r="H148" s="29">
        <v>43698</v>
      </c>
      <c r="I148" s="43" t="str">
        <f>RIGHT(tbl_LK_Roslagen_Män[[#This Row],[Person]],2)</f>
        <v>74</v>
      </c>
      <c r="J148" s="45" t="str">
        <f>TEXT(tbl_LK_Roslagen_Män[[#This Row],[När]],"ÅÅÅÅ")</f>
        <v>2019</v>
      </c>
      <c r="K148" s="44">
        <f>IF(tbl_LK_Roslagen_Män[[#This Row],[Född]]&lt;"23",20,19)</f>
        <v>19</v>
      </c>
      <c r="L148" s="44" t="str">
        <f>CONCATENATE(tbl_LK_Roslagen_Män[[#This Row],[Århundrade]],tbl_LK_Roslagen_Män[[#This Row],[Född]])</f>
        <v>1974</v>
      </c>
      <c r="M148" s="44">
        <f>tbl_LK_Roslagen_Män[[#This Row],[År]]-tbl_LK_Roslagen_Män[[#This Row],[Född_år]]</f>
        <v>45</v>
      </c>
      <c r="N148" t="str">
        <f t="shared" si="2"/>
        <v>K/M45-49</v>
      </c>
    </row>
    <row r="149" spans="1:14" ht="18" customHeight="1">
      <c r="A149" s="6">
        <v>1500</v>
      </c>
      <c r="B149" s="4" t="s">
        <v>199</v>
      </c>
      <c r="C149" s="4" t="s">
        <v>66</v>
      </c>
      <c r="D149" s="4" t="s">
        <v>200</v>
      </c>
      <c r="E149" s="5">
        <v>43319</v>
      </c>
      <c r="F149" s="5" t="s">
        <v>201</v>
      </c>
      <c r="G149" s="4"/>
      <c r="H149" s="29">
        <v>43321</v>
      </c>
      <c r="I149" s="43" t="str">
        <f>RIGHT(tbl_LK_Roslagen_Män[[#This Row],[Person]],2)</f>
        <v>74</v>
      </c>
      <c r="J149" s="45" t="str">
        <f>TEXT(tbl_LK_Roslagen_Män[[#This Row],[När]],"ÅÅÅÅ")</f>
        <v>2018</v>
      </c>
      <c r="K149" s="44">
        <f>IF(tbl_LK_Roslagen_Män[[#This Row],[Född]]&lt;"23",20,19)</f>
        <v>19</v>
      </c>
      <c r="L149" s="44" t="str">
        <f>CONCATENATE(tbl_LK_Roslagen_Män[[#This Row],[Århundrade]],tbl_LK_Roslagen_Män[[#This Row],[Född]])</f>
        <v>1974</v>
      </c>
      <c r="M149" s="44">
        <f>tbl_LK_Roslagen_Män[[#This Row],[År]]-tbl_LK_Roslagen_Män[[#This Row],[Född_år]]</f>
        <v>44</v>
      </c>
      <c r="N149" t="str">
        <f t="shared" si="2"/>
        <v>K/M40-44</v>
      </c>
    </row>
    <row r="150" spans="1:14" ht="18" customHeight="1">
      <c r="A150" s="6">
        <v>1500</v>
      </c>
      <c r="B150" s="4" t="s">
        <v>331</v>
      </c>
      <c r="C150" s="4" t="s">
        <v>66</v>
      </c>
      <c r="D150" s="4" t="s">
        <v>133</v>
      </c>
      <c r="E150" s="5">
        <v>43694</v>
      </c>
      <c r="F150" s="4" t="s">
        <v>300</v>
      </c>
      <c r="G150" s="4" t="s">
        <v>287</v>
      </c>
      <c r="H150" s="29">
        <v>43695</v>
      </c>
      <c r="I150" s="43" t="str">
        <f>RIGHT(tbl_LK_Roslagen_Män[[#This Row],[Person]],2)</f>
        <v>74</v>
      </c>
      <c r="J150" s="45" t="str">
        <f>TEXT(tbl_LK_Roslagen_Män[[#This Row],[När]],"ÅÅÅÅ")</f>
        <v>2019</v>
      </c>
      <c r="K150" s="44">
        <f>IF(tbl_LK_Roslagen_Män[[#This Row],[Född]]&lt;"23",20,19)</f>
        <v>19</v>
      </c>
      <c r="L150" s="44" t="str">
        <f>CONCATENATE(tbl_LK_Roslagen_Män[[#This Row],[Århundrade]],tbl_LK_Roslagen_Män[[#This Row],[Född]])</f>
        <v>1974</v>
      </c>
      <c r="M150" s="44">
        <f>tbl_LK_Roslagen_Män[[#This Row],[År]]-tbl_LK_Roslagen_Män[[#This Row],[Född_år]]</f>
        <v>45</v>
      </c>
      <c r="N150" t="str">
        <f t="shared" si="2"/>
        <v>K/M45-49</v>
      </c>
    </row>
    <row r="151" spans="1:14" ht="18" customHeight="1">
      <c r="A151" s="6">
        <v>1500</v>
      </c>
      <c r="B151" s="4" t="s">
        <v>57</v>
      </c>
      <c r="C151" s="4" t="s">
        <v>58</v>
      </c>
      <c r="D151" s="4" t="s">
        <v>9</v>
      </c>
      <c r="E151" s="2">
        <v>42970</v>
      </c>
      <c r="F151" s="2"/>
      <c r="G151" s="4" t="s">
        <v>10</v>
      </c>
      <c r="H151" s="29">
        <v>42971</v>
      </c>
      <c r="I151" s="43" t="str">
        <f>RIGHT(tbl_LK_Roslagen_Män[[#This Row],[Person]],2)</f>
        <v>95</v>
      </c>
      <c r="J151" s="45" t="str">
        <f>TEXT(tbl_LK_Roslagen_Män[[#This Row],[När]],"ÅÅÅÅ")</f>
        <v>2017</v>
      </c>
      <c r="K151" s="44">
        <f>IF(tbl_LK_Roslagen_Män[[#This Row],[Född]]&lt;"23",20,19)</f>
        <v>19</v>
      </c>
      <c r="L151" s="44" t="str">
        <f>CONCATENATE(tbl_LK_Roslagen_Män[[#This Row],[Århundrade]],tbl_LK_Roslagen_Män[[#This Row],[Född]])</f>
        <v>1995</v>
      </c>
      <c r="M151" s="44">
        <f>tbl_LK_Roslagen_Män[[#This Row],[År]]-tbl_LK_Roslagen_Män[[#This Row],[Född_år]]</f>
        <v>22</v>
      </c>
      <c r="N151" t="str">
        <f t="shared" si="2"/>
        <v>K/M22 Junior</v>
      </c>
    </row>
    <row r="152" spans="1:14" ht="18" customHeight="1">
      <c r="A152" s="6">
        <v>1500</v>
      </c>
      <c r="B152" s="4" t="s">
        <v>202</v>
      </c>
      <c r="C152" s="4" t="s">
        <v>66</v>
      </c>
      <c r="D152" s="4" t="s">
        <v>9</v>
      </c>
      <c r="E152" s="5">
        <v>43334</v>
      </c>
      <c r="F152" s="5" t="s">
        <v>121</v>
      </c>
      <c r="G152" s="4" t="s">
        <v>130</v>
      </c>
      <c r="H152" s="29">
        <v>43336</v>
      </c>
      <c r="I152" s="43" t="str">
        <f>RIGHT(tbl_LK_Roslagen_Män[[#This Row],[Person]],2)</f>
        <v>74</v>
      </c>
      <c r="J152" s="45" t="str">
        <f>TEXT(tbl_LK_Roslagen_Män[[#This Row],[När]],"ÅÅÅÅ")</f>
        <v>2018</v>
      </c>
      <c r="K152" s="44">
        <f>IF(tbl_LK_Roslagen_Män[[#This Row],[Född]]&lt;"23",20,19)</f>
        <v>19</v>
      </c>
      <c r="L152" s="44" t="str">
        <f>CONCATENATE(tbl_LK_Roslagen_Män[[#This Row],[Århundrade]],tbl_LK_Roslagen_Män[[#This Row],[Född]])</f>
        <v>1974</v>
      </c>
      <c r="M152" s="44">
        <f>tbl_LK_Roslagen_Män[[#This Row],[År]]-tbl_LK_Roslagen_Män[[#This Row],[Född_år]]</f>
        <v>44</v>
      </c>
      <c r="N152" t="str">
        <f t="shared" si="2"/>
        <v>K/M40-44</v>
      </c>
    </row>
    <row r="153" spans="1:14" ht="18" customHeight="1">
      <c r="A153" s="6">
        <v>1500</v>
      </c>
      <c r="B153" s="4" t="s">
        <v>332</v>
      </c>
      <c r="C153" s="4" t="s">
        <v>309</v>
      </c>
      <c r="D153" s="4" t="s">
        <v>200</v>
      </c>
      <c r="E153" s="5">
        <v>43611</v>
      </c>
      <c r="F153" s="4" t="s">
        <v>306</v>
      </c>
      <c r="G153" s="4" t="s">
        <v>310</v>
      </c>
      <c r="H153" s="29">
        <v>43612</v>
      </c>
      <c r="I153" s="43" t="str">
        <f>RIGHT(tbl_LK_Roslagen_Män[[#This Row],[Person]],2)</f>
        <v>03</v>
      </c>
      <c r="J153" s="45" t="str">
        <f>TEXT(tbl_LK_Roslagen_Män[[#This Row],[När]],"ÅÅÅÅ")</f>
        <v>2019</v>
      </c>
      <c r="K153" s="44">
        <f>IF(tbl_LK_Roslagen_Män[[#This Row],[Född]]&lt;"23",20,19)</f>
        <v>20</v>
      </c>
      <c r="L153" s="44" t="str">
        <f>CONCATENATE(tbl_LK_Roslagen_Män[[#This Row],[Århundrade]],tbl_LK_Roslagen_Män[[#This Row],[Född]])</f>
        <v>2003</v>
      </c>
      <c r="M153" s="44">
        <f>tbl_LK_Roslagen_Män[[#This Row],[År]]-tbl_LK_Roslagen_Män[[#This Row],[Född_år]]</f>
        <v>16</v>
      </c>
      <c r="N153" t="str">
        <f t="shared" si="2"/>
        <v>F/P17 Ungdom</v>
      </c>
    </row>
    <row r="154" spans="1:14" ht="18" customHeight="1">
      <c r="A154" s="6">
        <v>1500</v>
      </c>
      <c r="B154" s="4" t="s">
        <v>333</v>
      </c>
      <c r="C154" s="4" t="s">
        <v>88</v>
      </c>
      <c r="D154" s="4" t="s">
        <v>200</v>
      </c>
      <c r="E154" s="5">
        <v>43611</v>
      </c>
      <c r="F154" s="4" t="s">
        <v>306</v>
      </c>
      <c r="G154" s="4" t="s">
        <v>317</v>
      </c>
      <c r="H154" s="29">
        <v>43612</v>
      </c>
      <c r="I154" s="43" t="str">
        <f>RIGHT(tbl_LK_Roslagen_Män[[#This Row],[Person]],2)</f>
        <v>96</v>
      </c>
      <c r="J154" s="45" t="str">
        <f>TEXT(tbl_LK_Roslagen_Män[[#This Row],[När]],"ÅÅÅÅ")</f>
        <v>2019</v>
      </c>
      <c r="K154" s="44">
        <f>IF(tbl_LK_Roslagen_Män[[#This Row],[Född]]&lt;"23",20,19)</f>
        <v>19</v>
      </c>
      <c r="L154" s="44" t="str">
        <f>CONCATENATE(tbl_LK_Roslagen_Män[[#This Row],[Århundrade]],tbl_LK_Roslagen_Män[[#This Row],[Född]])</f>
        <v>1996</v>
      </c>
      <c r="M154" s="44">
        <f>tbl_LK_Roslagen_Män[[#This Row],[År]]-tbl_LK_Roslagen_Män[[#This Row],[Född_år]]</f>
        <v>23</v>
      </c>
      <c r="N154" t="str">
        <f t="shared" si="2"/>
        <v>K/M Senior</v>
      </c>
    </row>
    <row r="155" spans="1:14" ht="18" customHeight="1">
      <c r="A155" s="6">
        <v>1500</v>
      </c>
      <c r="B155" s="4" t="s">
        <v>334</v>
      </c>
      <c r="C155" s="4" t="s">
        <v>132</v>
      </c>
      <c r="D155" s="4" t="s">
        <v>200</v>
      </c>
      <c r="E155" s="5">
        <v>43611</v>
      </c>
      <c r="F155" s="4" t="s">
        <v>306</v>
      </c>
      <c r="G155" s="4" t="s">
        <v>307</v>
      </c>
      <c r="H155" s="29">
        <v>43612</v>
      </c>
      <c r="I155" s="43" t="str">
        <f>RIGHT(tbl_LK_Roslagen_Män[[#This Row],[Person]],2)</f>
        <v>00</v>
      </c>
      <c r="J155" s="45" t="str">
        <f>TEXT(tbl_LK_Roslagen_Män[[#This Row],[När]],"ÅÅÅÅ")</f>
        <v>2019</v>
      </c>
      <c r="K155" s="44">
        <f>IF(tbl_LK_Roslagen_Män[[#This Row],[Född]]&lt;"23",20,19)</f>
        <v>20</v>
      </c>
      <c r="L155" s="44" t="str">
        <f>CONCATENATE(tbl_LK_Roslagen_Män[[#This Row],[Århundrade]],tbl_LK_Roslagen_Män[[#This Row],[Född]])</f>
        <v>2000</v>
      </c>
      <c r="M155" s="44">
        <f>tbl_LK_Roslagen_Män[[#This Row],[År]]-tbl_LK_Roslagen_Män[[#This Row],[Född_år]]</f>
        <v>19</v>
      </c>
      <c r="N155" t="str">
        <f t="shared" si="2"/>
        <v>F/P19 Junior</v>
      </c>
    </row>
    <row r="156" spans="1:14" ht="18" customHeight="1">
      <c r="A156" s="6">
        <v>1500</v>
      </c>
      <c r="B156" s="4" t="s">
        <v>872</v>
      </c>
      <c r="C156" s="4" t="s">
        <v>855</v>
      </c>
      <c r="D156" s="4" t="s">
        <v>133</v>
      </c>
      <c r="E156" s="5">
        <v>44100</v>
      </c>
      <c r="F156" s="5" t="s">
        <v>859</v>
      </c>
      <c r="G156" s="4"/>
      <c r="H156" s="29">
        <v>44111</v>
      </c>
      <c r="I156" s="43" t="str">
        <f>RIGHT(tbl_LK_Roslagen_Män[[#This Row],[Person]],2)</f>
        <v>77</v>
      </c>
      <c r="J156" s="45" t="str">
        <f>TEXT(tbl_LK_Roslagen_Män[[#This Row],[När]],"ÅÅÅÅ")</f>
        <v>2020</v>
      </c>
      <c r="K156" s="44">
        <f>IF(tbl_LK_Roslagen_Män[[#This Row],[Född]]&lt;"23",20,19)</f>
        <v>19</v>
      </c>
      <c r="L156" s="44" t="str">
        <f>CONCATENATE(tbl_LK_Roslagen_Män[[#This Row],[Århundrade]],tbl_LK_Roslagen_Män[[#This Row],[Född]])</f>
        <v>1977</v>
      </c>
      <c r="M156" s="44">
        <f>tbl_LK_Roslagen_Män[[#This Row],[År]]-tbl_LK_Roslagen_Män[[#This Row],[Född_år]]</f>
        <v>43</v>
      </c>
      <c r="N156" t="str">
        <f t="shared" si="2"/>
        <v>K/M40-44</v>
      </c>
    </row>
    <row r="157" spans="1:14" ht="18" customHeight="1">
      <c r="A157" s="6">
        <v>1500</v>
      </c>
      <c r="B157" s="4" t="s">
        <v>59</v>
      </c>
      <c r="C157" s="4" t="s">
        <v>49</v>
      </c>
      <c r="D157" s="4" t="s">
        <v>9</v>
      </c>
      <c r="E157" s="2">
        <v>42970</v>
      </c>
      <c r="F157" s="2"/>
      <c r="G157" s="4" t="s">
        <v>50</v>
      </c>
      <c r="H157" s="29">
        <v>42971</v>
      </c>
      <c r="I157" s="43" t="str">
        <f>RIGHT(tbl_LK_Roslagen_Män[[#This Row],[Person]],2)</f>
        <v>69</v>
      </c>
      <c r="J157" s="45" t="str">
        <f>TEXT(tbl_LK_Roslagen_Män[[#This Row],[När]],"ÅÅÅÅ")</f>
        <v>2017</v>
      </c>
      <c r="K157" s="44">
        <f>IF(tbl_LK_Roslagen_Män[[#This Row],[Född]]&lt;"23",20,19)</f>
        <v>19</v>
      </c>
      <c r="L157" s="44" t="str">
        <f>CONCATENATE(tbl_LK_Roslagen_Män[[#This Row],[Århundrade]],tbl_LK_Roslagen_Män[[#This Row],[Född]])</f>
        <v>1969</v>
      </c>
      <c r="M157" s="44">
        <f>tbl_LK_Roslagen_Män[[#This Row],[År]]-tbl_LK_Roslagen_Män[[#This Row],[Född_år]]</f>
        <v>48</v>
      </c>
      <c r="N157" t="str">
        <f t="shared" si="2"/>
        <v>K/M45-49</v>
      </c>
    </row>
    <row r="158" spans="1:14" ht="18" customHeight="1">
      <c r="A158" s="6">
        <v>1500</v>
      </c>
      <c r="B158" s="4" t="s">
        <v>60</v>
      </c>
      <c r="C158" s="4" t="s">
        <v>12</v>
      </c>
      <c r="D158" s="4" t="s">
        <v>9</v>
      </c>
      <c r="E158" s="2">
        <v>42970</v>
      </c>
      <c r="F158" s="2"/>
      <c r="G158" s="4" t="s">
        <v>13</v>
      </c>
      <c r="H158" s="29">
        <v>42971</v>
      </c>
      <c r="I158" s="43" t="str">
        <f>RIGHT(tbl_LK_Roslagen_Män[[#This Row],[Person]],2)</f>
        <v>77</v>
      </c>
      <c r="J158" s="45" t="str">
        <f>TEXT(tbl_LK_Roslagen_Män[[#This Row],[När]],"ÅÅÅÅ")</f>
        <v>2017</v>
      </c>
      <c r="K158" s="44">
        <f>IF(tbl_LK_Roslagen_Män[[#This Row],[Född]]&lt;"23",20,19)</f>
        <v>19</v>
      </c>
      <c r="L158" s="44" t="str">
        <f>CONCATENATE(tbl_LK_Roslagen_Män[[#This Row],[Århundrade]],tbl_LK_Roslagen_Män[[#This Row],[Född]])</f>
        <v>1977</v>
      </c>
      <c r="M158" s="44">
        <f>tbl_LK_Roslagen_Män[[#This Row],[År]]-tbl_LK_Roslagen_Män[[#This Row],[Född_år]]</f>
        <v>40</v>
      </c>
      <c r="N158" t="str">
        <f t="shared" si="2"/>
        <v>K/M40-44</v>
      </c>
    </row>
    <row r="159" spans="1:14" ht="18" customHeight="1">
      <c r="A159" s="6">
        <v>1500</v>
      </c>
      <c r="B159" s="4" t="s">
        <v>61</v>
      </c>
      <c r="C159" s="4" t="s">
        <v>52</v>
      </c>
      <c r="D159" s="4" t="s">
        <v>9</v>
      </c>
      <c r="E159" s="2">
        <v>42970</v>
      </c>
      <c r="F159" s="2"/>
      <c r="G159" s="4"/>
      <c r="H159" s="29">
        <v>42971</v>
      </c>
      <c r="I159" s="43" t="str">
        <f>RIGHT(tbl_LK_Roslagen_Män[[#This Row],[Person]],2)</f>
        <v>69</v>
      </c>
      <c r="J159" s="45" t="str">
        <f>TEXT(tbl_LK_Roslagen_Män[[#This Row],[När]],"ÅÅÅÅ")</f>
        <v>2017</v>
      </c>
      <c r="K159" s="44">
        <f>IF(tbl_LK_Roslagen_Män[[#This Row],[Född]]&lt;"23",20,19)</f>
        <v>19</v>
      </c>
      <c r="L159" s="44" t="str">
        <f>CONCATENATE(tbl_LK_Roslagen_Män[[#This Row],[Århundrade]],tbl_LK_Roslagen_Män[[#This Row],[Född]])</f>
        <v>1969</v>
      </c>
      <c r="M159" s="44">
        <f>tbl_LK_Roslagen_Män[[#This Row],[År]]-tbl_LK_Roslagen_Män[[#This Row],[Född_år]]</f>
        <v>48</v>
      </c>
      <c r="N159" t="str">
        <f t="shared" si="2"/>
        <v>K/M45-49</v>
      </c>
    </row>
    <row r="160" spans="1:14" ht="18" customHeight="1">
      <c r="A160" s="6">
        <v>1500</v>
      </c>
      <c r="B160" s="4" t="s">
        <v>873</v>
      </c>
      <c r="C160" s="4" t="s">
        <v>294</v>
      </c>
      <c r="D160" s="4" t="s">
        <v>9</v>
      </c>
      <c r="E160" s="5">
        <v>43989</v>
      </c>
      <c r="F160" s="5" t="s">
        <v>865</v>
      </c>
      <c r="G160" s="4" t="s">
        <v>847</v>
      </c>
      <c r="H160" s="29">
        <v>43998</v>
      </c>
      <c r="I160" s="43" t="str">
        <f>RIGHT(tbl_LK_Roslagen_Män[[#This Row],[Person]],2)</f>
        <v>06</v>
      </c>
      <c r="J160" s="45" t="str">
        <f>TEXT(tbl_LK_Roslagen_Män[[#This Row],[När]],"ÅÅÅÅ")</f>
        <v>2020</v>
      </c>
      <c r="K160" s="44">
        <f>IF(tbl_LK_Roslagen_Män[[#This Row],[Född]]&lt;"23",20,19)</f>
        <v>20</v>
      </c>
      <c r="L160" s="44" t="str">
        <f>CONCATENATE(tbl_LK_Roslagen_Män[[#This Row],[Århundrade]],tbl_LK_Roslagen_Män[[#This Row],[Född]])</f>
        <v>2006</v>
      </c>
      <c r="M160" s="44">
        <f>tbl_LK_Roslagen_Män[[#This Row],[År]]-tbl_LK_Roslagen_Män[[#This Row],[Född_år]]</f>
        <v>14</v>
      </c>
      <c r="N160" t="str">
        <f t="shared" si="2"/>
        <v>F/P15 Ungdom</v>
      </c>
    </row>
    <row r="161" spans="1:14" ht="18" customHeight="1">
      <c r="A161" s="6">
        <v>1500</v>
      </c>
      <c r="B161" s="4" t="s">
        <v>62</v>
      </c>
      <c r="C161" s="4" t="s">
        <v>20</v>
      </c>
      <c r="D161" s="4" t="s">
        <v>9</v>
      </c>
      <c r="E161" s="2">
        <v>42970</v>
      </c>
      <c r="F161" s="2"/>
      <c r="G161" s="4" t="s">
        <v>21</v>
      </c>
      <c r="H161" s="29">
        <v>42971</v>
      </c>
      <c r="I161" s="43" t="str">
        <f>RIGHT(tbl_LK_Roslagen_Män[[#This Row],[Person]],2)</f>
        <v>79</v>
      </c>
      <c r="J161" s="45" t="str">
        <f>TEXT(tbl_LK_Roslagen_Män[[#This Row],[När]],"ÅÅÅÅ")</f>
        <v>2017</v>
      </c>
      <c r="K161" s="44">
        <f>IF(tbl_LK_Roslagen_Män[[#This Row],[Född]]&lt;"23",20,19)</f>
        <v>19</v>
      </c>
      <c r="L161" s="44" t="str">
        <f>CONCATENATE(tbl_LK_Roslagen_Män[[#This Row],[Århundrade]],tbl_LK_Roslagen_Män[[#This Row],[Född]])</f>
        <v>1979</v>
      </c>
      <c r="M161" s="44">
        <f>tbl_LK_Roslagen_Män[[#This Row],[År]]-tbl_LK_Roslagen_Män[[#This Row],[Född_år]]</f>
        <v>38</v>
      </c>
      <c r="N161" t="str">
        <f t="shared" si="2"/>
        <v>K/M35-39</v>
      </c>
    </row>
    <row r="162" spans="1:14" ht="18" customHeight="1">
      <c r="A162" s="6">
        <v>1500</v>
      </c>
      <c r="B162" s="4" t="s">
        <v>63</v>
      </c>
      <c r="C162" s="4" t="s">
        <v>36</v>
      </c>
      <c r="D162" s="4" t="s">
        <v>9</v>
      </c>
      <c r="E162" s="2">
        <v>42970</v>
      </c>
      <c r="F162" s="2"/>
      <c r="G162" s="4"/>
      <c r="H162" s="29">
        <v>42971</v>
      </c>
      <c r="I162" s="43" t="str">
        <f>RIGHT(tbl_LK_Roslagen_Män[[#This Row],[Person]],2)</f>
        <v>76</v>
      </c>
      <c r="J162" s="45" t="str">
        <f>TEXT(tbl_LK_Roslagen_Män[[#This Row],[När]],"ÅÅÅÅ")</f>
        <v>2017</v>
      </c>
      <c r="K162" s="44">
        <f>IF(tbl_LK_Roslagen_Män[[#This Row],[Född]]&lt;"23",20,19)</f>
        <v>19</v>
      </c>
      <c r="L162" s="44" t="str">
        <f>CONCATENATE(tbl_LK_Roslagen_Män[[#This Row],[Århundrade]],tbl_LK_Roslagen_Män[[#This Row],[Född]])</f>
        <v>1976</v>
      </c>
      <c r="M162" s="44">
        <f>tbl_LK_Roslagen_Män[[#This Row],[År]]-tbl_LK_Roslagen_Män[[#This Row],[Född_år]]</f>
        <v>41</v>
      </c>
      <c r="N162" t="str">
        <f t="shared" si="2"/>
        <v>K/M40-44</v>
      </c>
    </row>
    <row r="163" spans="1:14" ht="18" customHeight="1">
      <c r="A163" s="6">
        <v>1500</v>
      </c>
      <c r="B163" s="4" t="s">
        <v>64</v>
      </c>
      <c r="C163" s="4" t="s">
        <v>55</v>
      </c>
      <c r="D163" s="4" t="s">
        <v>9</v>
      </c>
      <c r="E163" s="2">
        <v>42970</v>
      </c>
      <c r="F163" s="2"/>
      <c r="G163" s="4" t="s">
        <v>56</v>
      </c>
      <c r="H163" s="29">
        <v>42971</v>
      </c>
      <c r="I163" s="43" t="str">
        <f>RIGHT(tbl_LK_Roslagen_Män[[#This Row],[Person]],2)</f>
        <v>61</v>
      </c>
      <c r="J163" s="45" t="str">
        <f>TEXT(tbl_LK_Roslagen_Män[[#This Row],[När]],"ÅÅÅÅ")</f>
        <v>2017</v>
      </c>
      <c r="K163" s="44">
        <f>IF(tbl_LK_Roslagen_Män[[#This Row],[Född]]&lt;"23",20,19)</f>
        <v>19</v>
      </c>
      <c r="L163" s="44" t="str">
        <f>CONCATENATE(tbl_LK_Roslagen_Män[[#This Row],[Århundrade]],tbl_LK_Roslagen_Män[[#This Row],[Född]])</f>
        <v>1961</v>
      </c>
      <c r="M163" s="44">
        <f>tbl_LK_Roslagen_Män[[#This Row],[År]]-tbl_LK_Roslagen_Män[[#This Row],[Född_år]]</f>
        <v>56</v>
      </c>
      <c r="N163" t="str">
        <f t="shared" si="2"/>
        <v>K/M55-59</v>
      </c>
    </row>
    <row r="164" spans="1:14" ht="18" customHeight="1">
      <c r="A164" s="6">
        <v>1500</v>
      </c>
      <c r="B164" s="4" t="s">
        <v>203</v>
      </c>
      <c r="C164" s="4" t="s">
        <v>36</v>
      </c>
      <c r="D164" s="4" t="s">
        <v>9</v>
      </c>
      <c r="E164" s="5">
        <v>43334</v>
      </c>
      <c r="F164" s="5" t="s">
        <v>121</v>
      </c>
      <c r="G164" s="4" t="s">
        <v>130</v>
      </c>
      <c r="H164" s="29">
        <v>43336</v>
      </c>
      <c r="I164" s="43" t="str">
        <f>RIGHT(tbl_LK_Roslagen_Män[[#This Row],[Person]],2)</f>
        <v>76</v>
      </c>
      <c r="J164" s="45" t="str">
        <f>TEXT(tbl_LK_Roslagen_Män[[#This Row],[När]],"ÅÅÅÅ")</f>
        <v>2018</v>
      </c>
      <c r="K164" s="44">
        <f>IF(tbl_LK_Roslagen_Män[[#This Row],[Född]]&lt;"23",20,19)</f>
        <v>19</v>
      </c>
      <c r="L164" s="44" t="str">
        <f>CONCATENATE(tbl_LK_Roslagen_Män[[#This Row],[Århundrade]],tbl_LK_Roslagen_Män[[#This Row],[Född]])</f>
        <v>1976</v>
      </c>
      <c r="M164" s="44">
        <f>tbl_LK_Roslagen_Män[[#This Row],[År]]-tbl_LK_Roslagen_Män[[#This Row],[Född_år]]</f>
        <v>42</v>
      </c>
      <c r="N164" t="str">
        <f t="shared" si="2"/>
        <v>K/M40-44</v>
      </c>
    </row>
    <row r="165" spans="1:14" ht="18" customHeight="1">
      <c r="A165" s="6">
        <v>1500</v>
      </c>
      <c r="B165" s="4" t="s">
        <v>204</v>
      </c>
      <c r="C165" s="4" t="s">
        <v>141</v>
      </c>
      <c r="D165" s="4" t="s">
        <v>142</v>
      </c>
      <c r="E165" s="5">
        <v>43323</v>
      </c>
      <c r="F165" s="5" t="s">
        <v>143</v>
      </c>
      <c r="G165" s="4" t="s">
        <v>144</v>
      </c>
      <c r="H165" s="29">
        <v>43325</v>
      </c>
      <c r="I165" s="43" t="str">
        <f>RIGHT(tbl_LK_Roslagen_Män[[#This Row],[Person]],2)</f>
        <v>52</v>
      </c>
      <c r="J165" s="45" t="str">
        <f>TEXT(tbl_LK_Roslagen_Män[[#This Row],[När]],"ÅÅÅÅ")</f>
        <v>2018</v>
      </c>
      <c r="K165" s="44">
        <f>IF(tbl_LK_Roslagen_Män[[#This Row],[Född]]&lt;"23",20,19)</f>
        <v>19</v>
      </c>
      <c r="L165" s="44" t="str">
        <f>CONCATENATE(tbl_LK_Roslagen_Män[[#This Row],[Århundrade]],tbl_LK_Roslagen_Män[[#This Row],[Född]])</f>
        <v>1952</v>
      </c>
      <c r="M165" s="44">
        <f>tbl_LK_Roslagen_Män[[#This Row],[År]]-tbl_LK_Roslagen_Män[[#This Row],[Född_år]]</f>
        <v>66</v>
      </c>
      <c r="N165" t="str">
        <f t="shared" si="2"/>
        <v>K/M65-69</v>
      </c>
    </row>
    <row r="166" spans="1:14" ht="18" customHeight="1">
      <c r="A166" s="6">
        <v>1500</v>
      </c>
      <c r="B166" s="4" t="s">
        <v>205</v>
      </c>
      <c r="C166" s="4" t="s">
        <v>141</v>
      </c>
      <c r="D166" s="4" t="s">
        <v>192</v>
      </c>
      <c r="E166" s="5">
        <v>43289</v>
      </c>
      <c r="F166" s="5" t="s">
        <v>193</v>
      </c>
      <c r="G166" s="4" t="s">
        <v>144</v>
      </c>
      <c r="H166" s="29">
        <v>43290</v>
      </c>
      <c r="I166" s="43" t="str">
        <f>RIGHT(tbl_LK_Roslagen_Män[[#This Row],[Person]],2)</f>
        <v>52</v>
      </c>
      <c r="J166" s="45" t="str">
        <f>TEXT(tbl_LK_Roslagen_Män[[#This Row],[När]],"ÅÅÅÅ")</f>
        <v>2018</v>
      </c>
      <c r="K166" s="44">
        <f>IF(tbl_LK_Roslagen_Män[[#This Row],[Född]]&lt;"23",20,19)</f>
        <v>19</v>
      </c>
      <c r="L166" s="44" t="str">
        <f>CONCATENATE(tbl_LK_Roslagen_Män[[#This Row],[Århundrade]],tbl_LK_Roslagen_Män[[#This Row],[Född]])</f>
        <v>1952</v>
      </c>
      <c r="M166" s="44">
        <f>tbl_LK_Roslagen_Män[[#This Row],[År]]-tbl_LK_Roslagen_Män[[#This Row],[Född_år]]</f>
        <v>66</v>
      </c>
      <c r="N166" t="str">
        <f t="shared" si="2"/>
        <v>K/M65-69</v>
      </c>
    </row>
    <row r="167" spans="1:14" ht="18" customHeight="1">
      <c r="A167" s="6">
        <v>1500</v>
      </c>
      <c r="B167" s="4" t="s">
        <v>335</v>
      </c>
      <c r="C167" s="4" t="s">
        <v>141</v>
      </c>
      <c r="D167" s="4" t="s">
        <v>323</v>
      </c>
      <c r="E167" s="5">
        <v>43603</v>
      </c>
      <c r="F167" s="5" t="s">
        <v>324</v>
      </c>
      <c r="G167" s="4"/>
      <c r="H167" s="29">
        <v>43605</v>
      </c>
      <c r="I167" s="43" t="str">
        <f>RIGHT(tbl_LK_Roslagen_Män[[#This Row],[Person]],2)</f>
        <v>52</v>
      </c>
      <c r="J167" s="45" t="str">
        <f>TEXT(tbl_LK_Roslagen_Män[[#This Row],[När]],"ÅÅÅÅ")</f>
        <v>2019</v>
      </c>
      <c r="K167" s="44">
        <f>IF(tbl_LK_Roslagen_Män[[#This Row],[Född]]&lt;"23",20,19)</f>
        <v>19</v>
      </c>
      <c r="L167" s="44" t="str">
        <f>CONCATENATE(tbl_LK_Roslagen_Män[[#This Row],[Århundrade]],tbl_LK_Roslagen_Män[[#This Row],[Född]])</f>
        <v>1952</v>
      </c>
      <c r="M167" s="44">
        <f>tbl_LK_Roslagen_Män[[#This Row],[År]]-tbl_LK_Roslagen_Män[[#This Row],[Född_år]]</f>
        <v>67</v>
      </c>
      <c r="N167" t="str">
        <f t="shared" si="2"/>
        <v>K/M65-69</v>
      </c>
    </row>
    <row r="168" spans="1:14" ht="18" customHeight="1">
      <c r="A168" s="6">
        <v>1500</v>
      </c>
      <c r="B168" s="4" t="s">
        <v>336</v>
      </c>
      <c r="C168" s="4" t="s">
        <v>141</v>
      </c>
      <c r="D168" s="4" t="s">
        <v>83</v>
      </c>
      <c r="E168" s="5">
        <v>43709</v>
      </c>
      <c r="F168" s="5" t="s">
        <v>321</v>
      </c>
      <c r="G168" s="4"/>
      <c r="H168" s="29">
        <v>43710</v>
      </c>
      <c r="I168" s="43" t="str">
        <f>RIGHT(tbl_LK_Roslagen_Män[[#This Row],[Person]],2)</f>
        <v>52</v>
      </c>
      <c r="J168" s="45" t="str">
        <f>TEXT(tbl_LK_Roslagen_Män[[#This Row],[När]],"ÅÅÅÅ")</f>
        <v>2019</v>
      </c>
      <c r="K168" s="44">
        <f>IF(tbl_LK_Roslagen_Män[[#This Row],[Född]]&lt;"23",20,19)</f>
        <v>19</v>
      </c>
      <c r="L168" s="44" t="str">
        <f>CONCATENATE(tbl_LK_Roslagen_Män[[#This Row],[Århundrade]],tbl_LK_Roslagen_Män[[#This Row],[Född]])</f>
        <v>1952</v>
      </c>
      <c r="M168" s="44">
        <f>tbl_LK_Roslagen_Män[[#This Row],[År]]-tbl_LK_Roslagen_Män[[#This Row],[Född_år]]</f>
        <v>67</v>
      </c>
      <c r="N168" t="str">
        <f t="shared" si="2"/>
        <v>K/M65-69</v>
      </c>
    </row>
    <row r="169" spans="1:14" ht="18" customHeight="1">
      <c r="A169" s="6">
        <v>1500</v>
      </c>
      <c r="B169" s="4" t="s">
        <v>337</v>
      </c>
      <c r="C169" s="4" t="s">
        <v>141</v>
      </c>
      <c r="D169" s="4" t="s">
        <v>133</v>
      </c>
      <c r="E169" s="5">
        <v>43694</v>
      </c>
      <c r="F169" s="5" t="s">
        <v>300</v>
      </c>
      <c r="G169" s="4"/>
      <c r="H169" s="29">
        <v>43695</v>
      </c>
      <c r="I169" s="43" t="str">
        <f>RIGHT(tbl_LK_Roslagen_Män[[#This Row],[Person]],2)</f>
        <v>52</v>
      </c>
      <c r="J169" s="45" t="str">
        <f>TEXT(tbl_LK_Roslagen_Män[[#This Row],[När]],"ÅÅÅÅ")</f>
        <v>2019</v>
      </c>
      <c r="K169" s="44">
        <f>IF(tbl_LK_Roslagen_Män[[#This Row],[Född]]&lt;"23",20,19)</f>
        <v>19</v>
      </c>
      <c r="L169" s="44" t="str">
        <f>CONCATENATE(tbl_LK_Roslagen_Män[[#This Row],[Århundrade]],tbl_LK_Roslagen_Män[[#This Row],[Född]])</f>
        <v>1952</v>
      </c>
      <c r="M169" s="44">
        <f>tbl_LK_Roslagen_Män[[#This Row],[År]]-tbl_LK_Roslagen_Män[[#This Row],[Född_år]]</f>
        <v>67</v>
      </c>
      <c r="N169" t="str">
        <f t="shared" si="2"/>
        <v>K/M65-69</v>
      </c>
    </row>
    <row r="170" spans="1:14" ht="18" customHeight="1">
      <c r="A170" s="6">
        <v>1500</v>
      </c>
      <c r="B170" s="4" t="s">
        <v>206</v>
      </c>
      <c r="C170" s="4" t="s">
        <v>207</v>
      </c>
      <c r="D170" s="4" t="s">
        <v>9</v>
      </c>
      <c r="E170" s="5">
        <v>43334</v>
      </c>
      <c r="F170" s="5" t="s">
        <v>118</v>
      </c>
      <c r="G170" s="4" t="s">
        <v>130</v>
      </c>
      <c r="H170" s="29">
        <v>43336</v>
      </c>
      <c r="I170" s="43" t="str">
        <f>RIGHT(tbl_LK_Roslagen_Män[[#This Row],[Person]],2)</f>
        <v>91</v>
      </c>
      <c r="J170" s="45" t="str">
        <f>TEXT(tbl_LK_Roslagen_Män[[#This Row],[När]],"ÅÅÅÅ")</f>
        <v>2018</v>
      </c>
      <c r="K170" s="44">
        <f>IF(tbl_LK_Roslagen_Män[[#This Row],[Född]]&lt;"23",20,19)</f>
        <v>19</v>
      </c>
      <c r="L170" s="44" t="str">
        <f>CONCATENATE(tbl_LK_Roslagen_Män[[#This Row],[Århundrade]],tbl_LK_Roslagen_Män[[#This Row],[Född]])</f>
        <v>1991</v>
      </c>
      <c r="M170" s="44">
        <f>tbl_LK_Roslagen_Män[[#This Row],[År]]-tbl_LK_Roslagen_Män[[#This Row],[Född_år]]</f>
        <v>27</v>
      </c>
      <c r="N170" t="str">
        <f t="shared" si="2"/>
        <v>K/M Senior</v>
      </c>
    </row>
    <row r="171" spans="1:14" ht="18" customHeight="1">
      <c r="A171" s="6">
        <v>1500</v>
      </c>
      <c r="B171" s="4" t="s">
        <v>1163</v>
      </c>
      <c r="C171" s="4" t="s">
        <v>141</v>
      </c>
      <c r="D171" s="4" t="s">
        <v>163</v>
      </c>
      <c r="E171" s="2">
        <v>45143</v>
      </c>
      <c r="F171" s="1" t="s">
        <v>1164</v>
      </c>
      <c r="G171" s="4" t="s">
        <v>1165</v>
      </c>
      <c r="H171" s="29">
        <v>45144</v>
      </c>
      <c r="I171" s="43" t="str">
        <f>RIGHT(tbl_LK_Roslagen_Män[[#This Row],[Person]],2)</f>
        <v>52</v>
      </c>
      <c r="J171" s="45" t="str">
        <f>TEXT(tbl_LK_Roslagen_Män[[#This Row],[När]],"ÅÅÅÅ")</f>
        <v>2023</v>
      </c>
      <c r="K171" s="44">
        <f>IF(tbl_LK_Roslagen_Män[[#This Row],[Född]]&lt;"23",20,19)</f>
        <v>19</v>
      </c>
      <c r="L171" s="44" t="str">
        <f>CONCATENATE(tbl_LK_Roslagen_Män[[#This Row],[Århundrade]],tbl_LK_Roslagen_Män[[#This Row],[Född]])</f>
        <v>1952</v>
      </c>
      <c r="M171" s="44">
        <f>tbl_LK_Roslagen_Män[[#This Row],[År]]-tbl_LK_Roslagen_Män[[#This Row],[Född_år]]</f>
        <v>71</v>
      </c>
      <c r="N171" t="str">
        <f t="shared" si="2"/>
        <v>K/M70-74</v>
      </c>
    </row>
    <row r="172" spans="1:14" ht="18" customHeight="1">
      <c r="A172" s="6">
        <v>2000</v>
      </c>
      <c r="B172" s="23">
        <v>4.9037037037037044E-3</v>
      </c>
      <c r="C172" s="4" t="s">
        <v>1104</v>
      </c>
      <c r="D172" s="4" t="s">
        <v>133</v>
      </c>
      <c r="E172" s="2">
        <v>44731</v>
      </c>
      <c r="F172" s="1" t="s">
        <v>154</v>
      </c>
      <c r="G172" s="4" t="s">
        <v>1109</v>
      </c>
      <c r="H172" s="29">
        <v>44738</v>
      </c>
      <c r="I172" s="43" t="str">
        <f>RIGHT(tbl_LK_Roslagen_Män[[#This Row],[Person]],2)</f>
        <v>08</v>
      </c>
      <c r="J172" s="45" t="str">
        <f>TEXT(tbl_LK_Roslagen_Män[[#This Row],[När]],"ÅÅÅÅ")</f>
        <v>2022</v>
      </c>
      <c r="K172" s="44">
        <f>IF(tbl_LK_Roslagen_Män[[#This Row],[Född]]&lt;"23",20,19)</f>
        <v>20</v>
      </c>
      <c r="L172" s="44" t="str">
        <f>CONCATENATE(tbl_LK_Roslagen_Män[[#This Row],[Århundrade]],tbl_LK_Roslagen_Män[[#This Row],[Född]])</f>
        <v>2008</v>
      </c>
      <c r="M172" s="44">
        <f>tbl_LK_Roslagen_Män[[#This Row],[År]]-tbl_LK_Roslagen_Män[[#This Row],[Född_år]]</f>
        <v>14</v>
      </c>
      <c r="N172" t="str">
        <f t="shared" si="2"/>
        <v>F/P15 Ungdom</v>
      </c>
    </row>
    <row r="173" spans="1:14" ht="18" customHeight="1">
      <c r="A173" s="6">
        <v>2000</v>
      </c>
      <c r="B173" s="23" t="s">
        <v>1166</v>
      </c>
      <c r="C173" s="4" t="s">
        <v>1104</v>
      </c>
      <c r="D173" s="4" t="s">
        <v>37</v>
      </c>
      <c r="E173" s="2">
        <v>45143</v>
      </c>
      <c r="F173" s="1" t="s">
        <v>1150</v>
      </c>
      <c r="G173" s="4" t="s">
        <v>847</v>
      </c>
      <c r="H173" s="29">
        <v>45150</v>
      </c>
      <c r="I173" s="43" t="str">
        <f>RIGHT(tbl_LK_Roslagen_Män[[#This Row],[Person]],2)</f>
        <v>08</v>
      </c>
      <c r="J173" s="45" t="str">
        <f>TEXT(tbl_LK_Roslagen_Män[[#This Row],[När]],"ÅÅÅÅ")</f>
        <v>2023</v>
      </c>
      <c r="K173" s="44">
        <f>IF(tbl_LK_Roslagen_Män[[#This Row],[Född]]&lt;"23",20,19)</f>
        <v>20</v>
      </c>
      <c r="L173" s="44" t="str">
        <f>CONCATENATE(tbl_LK_Roslagen_Män[[#This Row],[Århundrade]],tbl_LK_Roslagen_Män[[#This Row],[Född]])</f>
        <v>2008</v>
      </c>
      <c r="M173" s="44">
        <f>tbl_LK_Roslagen_Män[[#This Row],[År]]-tbl_LK_Roslagen_Män[[#This Row],[Född_år]]</f>
        <v>15</v>
      </c>
      <c r="N173" t="str">
        <f t="shared" si="2"/>
        <v>F/P15 Ungdom</v>
      </c>
    </row>
    <row r="174" spans="1:14" ht="18" customHeight="1">
      <c r="A174" s="6">
        <v>2000</v>
      </c>
      <c r="B174" s="4" t="s">
        <v>874</v>
      </c>
      <c r="C174" s="4" t="s">
        <v>294</v>
      </c>
      <c r="D174" s="4" t="s">
        <v>133</v>
      </c>
      <c r="E174" s="5">
        <v>44087</v>
      </c>
      <c r="F174" s="5" t="s">
        <v>851</v>
      </c>
      <c r="G174" s="4" t="s">
        <v>847</v>
      </c>
      <c r="H174" s="29">
        <v>44095</v>
      </c>
      <c r="I174" s="43" t="str">
        <f>RIGHT(tbl_LK_Roslagen_Män[[#This Row],[Person]],2)</f>
        <v>06</v>
      </c>
      <c r="J174" s="45" t="str">
        <f>TEXT(tbl_LK_Roslagen_Män[[#This Row],[När]],"ÅÅÅÅ")</f>
        <v>2020</v>
      </c>
      <c r="K174" s="44">
        <f>IF(tbl_LK_Roslagen_Män[[#This Row],[Född]]&lt;"23",20,19)</f>
        <v>20</v>
      </c>
      <c r="L174" s="44" t="str">
        <f>CONCATENATE(tbl_LK_Roslagen_Män[[#This Row],[Århundrade]],tbl_LK_Roslagen_Män[[#This Row],[Född]])</f>
        <v>2006</v>
      </c>
      <c r="M174" s="44">
        <f>tbl_LK_Roslagen_Män[[#This Row],[År]]-tbl_LK_Roslagen_Män[[#This Row],[Född_år]]</f>
        <v>14</v>
      </c>
      <c r="N174" t="str">
        <f t="shared" si="2"/>
        <v>F/P15 Ungdom</v>
      </c>
    </row>
    <row r="175" spans="1:14" ht="18" customHeight="1">
      <c r="A175" s="6">
        <v>3000</v>
      </c>
      <c r="B175" s="23">
        <v>7.4000000000000003E-3</v>
      </c>
      <c r="C175" s="4" t="s">
        <v>408</v>
      </c>
      <c r="D175" s="4" t="s">
        <v>1047</v>
      </c>
      <c r="E175" s="2">
        <v>44746</v>
      </c>
      <c r="F175" s="1" t="s">
        <v>1035</v>
      </c>
      <c r="G175" s="4"/>
      <c r="H175" s="29">
        <v>44752</v>
      </c>
      <c r="I175" s="43" t="str">
        <f>RIGHT(tbl_LK_Roslagen_Män[[#This Row],[Person]],2)</f>
        <v>73</v>
      </c>
      <c r="J175" s="45" t="str">
        <f>TEXT(tbl_LK_Roslagen_Män[[#This Row],[När]],"ÅÅÅÅ")</f>
        <v>2022</v>
      </c>
      <c r="K175" s="44">
        <f>IF(tbl_LK_Roslagen_Män[[#This Row],[Född]]&lt;"23",20,19)</f>
        <v>19</v>
      </c>
      <c r="L175" s="44" t="str">
        <f>CONCATENATE(tbl_LK_Roslagen_Män[[#This Row],[Århundrade]],tbl_LK_Roslagen_Män[[#This Row],[Född]])</f>
        <v>1973</v>
      </c>
      <c r="M175" s="44">
        <f>tbl_LK_Roslagen_Män[[#This Row],[År]]-tbl_LK_Roslagen_Män[[#This Row],[Född_år]]</f>
        <v>49</v>
      </c>
      <c r="N175" t="str">
        <f t="shared" si="2"/>
        <v>K/M45-49</v>
      </c>
    </row>
    <row r="176" spans="1:14" ht="18" customHeight="1">
      <c r="A176" s="6">
        <v>3000</v>
      </c>
      <c r="B176" s="23">
        <v>7.6690972222222221E-3</v>
      </c>
      <c r="C176" s="4" t="s">
        <v>892</v>
      </c>
      <c r="D176" s="4" t="s">
        <v>1047</v>
      </c>
      <c r="E176" s="2">
        <v>44746</v>
      </c>
      <c r="F176" s="1" t="s">
        <v>1035</v>
      </c>
      <c r="G176" s="4"/>
      <c r="H176" s="29">
        <v>44752</v>
      </c>
      <c r="I176" s="43" t="str">
        <f>RIGHT(tbl_LK_Roslagen_Män[[#This Row],[Person]],2)</f>
        <v>69</v>
      </c>
      <c r="J176" s="45" t="str">
        <f>TEXT(tbl_LK_Roslagen_Män[[#This Row],[När]],"ÅÅÅÅ")</f>
        <v>2022</v>
      </c>
      <c r="K176" s="44">
        <f>IF(tbl_LK_Roslagen_Män[[#This Row],[Född]]&lt;"23",20,19)</f>
        <v>19</v>
      </c>
      <c r="L176" s="44" t="str">
        <f>CONCATENATE(tbl_LK_Roslagen_Män[[#This Row],[Århundrade]],tbl_LK_Roslagen_Män[[#This Row],[Född]])</f>
        <v>1969</v>
      </c>
      <c r="M176" s="44">
        <f>tbl_LK_Roslagen_Män[[#This Row],[År]]-tbl_LK_Roslagen_Män[[#This Row],[Född_år]]</f>
        <v>53</v>
      </c>
      <c r="N176" t="str">
        <f t="shared" si="2"/>
        <v>K/M50-54</v>
      </c>
    </row>
    <row r="177" spans="1:14" ht="18" customHeight="1">
      <c r="A177" s="6">
        <v>3000</v>
      </c>
      <c r="B177" s="23">
        <v>8.1171296296296287E-3</v>
      </c>
      <c r="C177" s="1" t="s">
        <v>1110</v>
      </c>
      <c r="D177" s="4" t="s">
        <v>1047</v>
      </c>
      <c r="E177" s="2">
        <v>44746</v>
      </c>
      <c r="F177" s="1" t="s">
        <v>1035</v>
      </c>
      <c r="G177" s="4"/>
      <c r="H177" s="29">
        <v>44752</v>
      </c>
      <c r="I177" s="43" t="str">
        <f>RIGHT(tbl_LK_Roslagen_Män[[#This Row],[Person]],2)</f>
        <v>78</v>
      </c>
      <c r="J177" s="45" t="str">
        <f>TEXT(tbl_LK_Roslagen_Män[[#This Row],[När]],"ÅÅÅÅ")</f>
        <v>2022</v>
      </c>
      <c r="K177" s="44">
        <f>IF(tbl_LK_Roslagen_Män[[#This Row],[Född]]&lt;"23",20,19)</f>
        <v>19</v>
      </c>
      <c r="L177" s="44" t="str">
        <f>CONCATENATE(tbl_LK_Roslagen_Män[[#This Row],[Århundrade]],tbl_LK_Roslagen_Män[[#This Row],[Född]])</f>
        <v>1978</v>
      </c>
      <c r="M177" s="44">
        <f>tbl_LK_Roslagen_Män[[#This Row],[År]]-tbl_LK_Roslagen_Män[[#This Row],[Född_år]]</f>
        <v>44</v>
      </c>
      <c r="N177" t="str">
        <f t="shared" si="2"/>
        <v>K/M40-44</v>
      </c>
    </row>
    <row r="178" spans="1:14" ht="18" customHeight="1">
      <c r="A178" s="6">
        <v>3000</v>
      </c>
      <c r="B178" s="4" t="s">
        <v>339</v>
      </c>
      <c r="C178" s="4" t="s">
        <v>58</v>
      </c>
      <c r="D178" s="4" t="s">
        <v>158</v>
      </c>
      <c r="E178" s="5">
        <v>43306</v>
      </c>
      <c r="F178" s="5" t="s">
        <v>152</v>
      </c>
      <c r="G178" s="4" t="s">
        <v>208</v>
      </c>
      <c r="H178" s="29">
        <v>43307</v>
      </c>
      <c r="I178" s="43" t="str">
        <f>RIGHT(tbl_LK_Roslagen_Män[[#This Row],[Person]],2)</f>
        <v>95</v>
      </c>
      <c r="J178" s="45" t="str">
        <f>TEXT(tbl_LK_Roslagen_Män[[#This Row],[När]],"ÅÅÅÅ")</f>
        <v>2018</v>
      </c>
      <c r="K178" s="44">
        <f>IF(tbl_LK_Roslagen_Män[[#This Row],[Född]]&lt;"23",20,19)</f>
        <v>19</v>
      </c>
      <c r="L178" s="44" t="str">
        <f>CONCATENATE(tbl_LK_Roslagen_Män[[#This Row],[Århundrade]],tbl_LK_Roslagen_Män[[#This Row],[Född]])</f>
        <v>1995</v>
      </c>
      <c r="M178" s="44">
        <f>tbl_LK_Roslagen_Män[[#This Row],[År]]-tbl_LK_Roslagen_Män[[#This Row],[Född_år]]</f>
        <v>23</v>
      </c>
      <c r="N178" t="str">
        <f t="shared" si="2"/>
        <v>K/M Senior</v>
      </c>
    </row>
    <row r="179" spans="1:14" ht="18" customHeight="1">
      <c r="A179" s="6">
        <v>3000</v>
      </c>
      <c r="B179" s="4" t="s">
        <v>340</v>
      </c>
      <c r="C179" s="4" t="s">
        <v>58</v>
      </c>
      <c r="D179" s="4" t="s">
        <v>151</v>
      </c>
      <c r="E179" s="5">
        <v>43252</v>
      </c>
      <c r="F179" s="5" t="s">
        <v>156</v>
      </c>
      <c r="G179" s="4" t="s">
        <v>208</v>
      </c>
      <c r="H179" s="29">
        <v>43253</v>
      </c>
      <c r="I179" s="43" t="str">
        <f>RIGHT(tbl_LK_Roslagen_Män[[#This Row],[Person]],2)</f>
        <v>95</v>
      </c>
      <c r="J179" s="45" t="str">
        <f>TEXT(tbl_LK_Roslagen_Män[[#This Row],[När]],"ÅÅÅÅ")</f>
        <v>2018</v>
      </c>
      <c r="K179" s="44">
        <f>IF(tbl_LK_Roslagen_Män[[#This Row],[Född]]&lt;"23",20,19)</f>
        <v>19</v>
      </c>
      <c r="L179" s="44" t="str">
        <f>CONCATENATE(tbl_LK_Roslagen_Män[[#This Row],[Århundrade]],tbl_LK_Roslagen_Män[[#This Row],[Född]])</f>
        <v>1995</v>
      </c>
      <c r="M179" s="44">
        <f>tbl_LK_Roslagen_Män[[#This Row],[År]]-tbl_LK_Roslagen_Män[[#This Row],[Född_år]]</f>
        <v>23</v>
      </c>
      <c r="N179" t="str">
        <f t="shared" si="2"/>
        <v>K/M Senior</v>
      </c>
    </row>
    <row r="180" spans="1:14" ht="18" customHeight="1">
      <c r="A180" s="6">
        <v>3000</v>
      </c>
      <c r="B180" s="4" t="s">
        <v>341</v>
      </c>
      <c r="C180" s="4" t="s">
        <v>58</v>
      </c>
      <c r="D180" s="4" t="s">
        <v>83</v>
      </c>
      <c r="E180" s="5">
        <v>43693</v>
      </c>
      <c r="F180" s="4" t="s">
        <v>338</v>
      </c>
      <c r="G180" s="4"/>
      <c r="H180" s="29">
        <v>43694</v>
      </c>
      <c r="I180" s="43" t="str">
        <f>RIGHT(tbl_LK_Roslagen_Män[[#This Row],[Person]],2)</f>
        <v>95</v>
      </c>
      <c r="J180" s="45" t="str">
        <f>TEXT(tbl_LK_Roslagen_Män[[#This Row],[När]],"ÅÅÅÅ")</f>
        <v>2019</v>
      </c>
      <c r="K180" s="44">
        <f>IF(tbl_LK_Roslagen_Män[[#This Row],[Född]]&lt;"23",20,19)</f>
        <v>19</v>
      </c>
      <c r="L180" s="44" t="str">
        <f>CONCATENATE(tbl_LK_Roslagen_Män[[#This Row],[Århundrade]],tbl_LK_Roslagen_Män[[#This Row],[Född]])</f>
        <v>1995</v>
      </c>
      <c r="M180" s="44">
        <f>tbl_LK_Roslagen_Män[[#This Row],[År]]-tbl_LK_Roslagen_Män[[#This Row],[Född_år]]</f>
        <v>24</v>
      </c>
      <c r="N180" t="str">
        <f t="shared" si="2"/>
        <v>K/M Senior</v>
      </c>
    </row>
    <row r="181" spans="1:14" ht="18" customHeight="1">
      <c r="A181" s="6">
        <v>3000</v>
      </c>
      <c r="B181" s="4" t="s">
        <v>342</v>
      </c>
      <c r="C181" s="4" t="s">
        <v>58</v>
      </c>
      <c r="D181" s="4" t="s">
        <v>9</v>
      </c>
      <c r="E181" s="5">
        <v>43719</v>
      </c>
      <c r="F181" s="4" t="s">
        <v>302</v>
      </c>
      <c r="G181" s="4" t="s">
        <v>315</v>
      </c>
      <c r="H181" s="29">
        <v>43721</v>
      </c>
      <c r="I181" s="43" t="str">
        <f>RIGHT(tbl_LK_Roslagen_Män[[#This Row],[Person]],2)</f>
        <v>95</v>
      </c>
      <c r="J181" s="45" t="str">
        <f>TEXT(tbl_LK_Roslagen_Män[[#This Row],[När]],"ÅÅÅÅ")</f>
        <v>2019</v>
      </c>
      <c r="K181" s="44">
        <f>IF(tbl_LK_Roslagen_Män[[#This Row],[Född]]&lt;"23",20,19)</f>
        <v>19</v>
      </c>
      <c r="L181" s="44" t="str">
        <f>CONCATENATE(tbl_LK_Roslagen_Män[[#This Row],[Århundrade]],tbl_LK_Roslagen_Män[[#This Row],[Född]])</f>
        <v>1995</v>
      </c>
      <c r="M181" s="44">
        <f>tbl_LK_Roslagen_Män[[#This Row],[År]]-tbl_LK_Roslagen_Män[[#This Row],[Född_år]]</f>
        <v>24</v>
      </c>
      <c r="N181" t="str">
        <f t="shared" si="2"/>
        <v>K/M Senior</v>
      </c>
    </row>
    <row r="182" spans="1:14" ht="18" customHeight="1">
      <c r="A182" s="6">
        <v>3000</v>
      </c>
      <c r="B182" s="4" t="s">
        <v>343</v>
      </c>
      <c r="C182" s="4" t="s">
        <v>66</v>
      </c>
      <c r="D182" s="4" t="s">
        <v>9</v>
      </c>
      <c r="E182" s="5">
        <v>43341</v>
      </c>
      <c r="F182" s="5" t="s">
        <v>118</v>
      </c>
      <c r="G182" s="4" t="s">
        <v>130</v>
      </c>
      <c r="H182" s="29">
        <v>43342</v>
      </c>
      <c r="I182" s="43" t="str">
        <f>RIGHT(tbl_LK_Roslagen_Män[[#This Row],[Person]],2)</f>
        <v>74</v>
      </c>
      <c r="J182" s="45" t="str">
        <f>TEXT(tbl_LK_Roslagen_Män[[#This Row],[När]],"ÅÅÅÅ")</f>
        <v>2018</v>
      </c>
      <c r="K182" s="44">
        <f>IF(tbl_LK_Roslagen_Män[[#This Row],[Född]]&lt;"23",20,19)</f>
        <v>19</v>
      </c>
      <c r="L182" s="44" t="str">
        <f>CONCATENATE(tbl_LK_Roslagen_Män[[#This Row],[Århundrade]],tbl_LK_Roslagen_Män[[#This Row],[Född]])</f>
        <v>1974</v>
      </c>
      <c r="M182" s="44">
        <f>tbl_LK_Roslagen_Män[[#This Row],[År]]-tbl_LK_Roslagen_Män[[#This Row],[Född_år]]</f>
        <v>44</v>
      </c>
      <c r="N182" t="str">
        <f t="shared" si="2"/>
        <v>K/M40-44</v>
      </c>
    </row>
    <row r="183" spans="1:14" ht="18" customHeight="1">
      <c r="A183" s="6">
        <v>3000</v>
      </c>
      <c r="B183" s="4" t="s">
        <v>950</v>
      </c>
      <c r="C183" s="4" t="s">
        <v>66</v>
      </c>
      <c r="D183" s="4" t="s">
        <v>9</v>
      </c>
      <c r="E183" s="2">
        <v>44447</v>
      </c>
      <c r="F183" s="1" t="s">
        <v>781</v>
      </c>
      <c r="G183" s="4"/>
      <c r="H183" s="29">
        <v>44450</v>
      </c>
      <c r="I183" s="43" t="str">
        <f>RIGHT(tbl_LK_Roslagen_Män[[#This Row],[Person]],2)</f>
        <v>74</v>
      </c>
      <c r="J183" s="45" t="str">
        <f>TEXT(tbl_LK_Roslagen_Män[[#This Row],[När]],"ÅÅÅÅ")</f>
        <v>2021</v>
      </c>
      <c r="K183" s="44">
        <f>IF(tbl_LK_Roslagen_Män[[#This Row],[Född]]&lt;"23",20,19)</f>
        <v>19</v>
      </c>
      <c r="L183" s="44" t="str">
        <f>CONCATENATE(tbl_LK_Roslagen_Män[[#This Row],[Århundrade]],tbl_LK_Roslagen_Män[[#This Row],[Född]])</f>
        <v>1974</v>
      </c>
      <c r="M183" s="44">
        <f>tbl_LK_Roslagen_Män[[#This Row],[År]]-tbl_LK_Roslagen_Män[[#This Row],[Född_år]]</f>
        <v>47</v>
      </c>
      <c r="N183" t="str">
        <f t="shared" si="2"/>
        <v>K/M45-49</v>
      </c>
    </row>
    <row r="184" spans="1:14" ht="18" customHeight="1">
      <c r="A184" s="6">
        <v>3000</v>
      </c>
      <c r="B184" s="4" t="s">
        <v>344</v>
      </c>
      <c r="C184" s="4" t="s">
        <v>88</v>
      </c>
      <c r="D184" s="4" t="s">
        <v>9</v>
      </c>
      <c r="E184" s="5">
        <v>43719</v>
      </c>
      <c r="F184" s="4" t="s">
        <v>302</v>
      </c>
      <c r="G184" s="4" t="s">
        <v>315</v>
      </c>
      <c r="H184" s="29">
        <v>43721</v>
      </c>
      <c r="I184" s="43" t="str">
        <f>RIGHT(tbl_LK_Roslagen_Män[[#This Row],[Person]],2)</f>
        <v>96</v>
      </c>
      <c r="J184" s="45" t="str">
        <f>TEXT(tbl_LK_Roslagen_Män[[#This Row],[När]],"ÅÅÅÅ")</f>
        <v>2019</v>
      </c>
      <c r="K184" s="44">
        <f>IF(tbl_LK_Roslagen_Män[[#This Row],[Född]]&lt;"23",20,19)</f>
        <v>19</v>
      </c>
      <c r="L184" s="44" t="str">
        <f>CONCATENATE(tbl_LK_Roslagen_Män[[#This Row],[Århundrade]],tbl_LK_Roslagen_Män[[#This Row],[Född]])</f>
        <v>1996</v>
      </c>
      <c r="M184" s="44">
        <f>tbl_LK_Roslagen_Män[[#This Row],[År]]-tbl_LK_Roslagen_Män[[#This Row],[Född_år]]</f>
        <v>23</v>
      </c>
      <c r="N184" t="str">
        <f t="shared" si="2"/>
        <v>K/M Senior</v>
      </c>
    </row>
    <row r="185" spans="1:14" ht="18" customHeight="1">
      <c r="A185" s="6">
        <v>3000</v>
      </c>
      <c r="B185" s="4" t="s">
        <v>209</v>
      </c>
      <c r="C185" s="4" t="s">
        <v>210</v>
      </c>
      <c r="D185" s="4" t="s">
        <v>9</v>
      </c>
      <c r="E185" s="5">
        <v>43341</v>
      </c>
      <c r="F185" s="5" t="s">
        <v>118</v>
      </c>
      <c r="G185" s="4" t="s">
        <v>211</v>
      </c>
      <c r="H185" s="29">
        <v>43342</v>
      </c>
      <c r="I185" s="43" t="str">
        <f>RIGHT(tbl_LK_Roslagen_Män[[#This Row],[Person]],2)</f>
        <v>99</v>
      </c>
      <c r="J185" s="45" t="str">
        <f>TEXT(tbl_LK_Roslagen_Män[[#This Row],[När]],"ÅÅÅÅ")</f>
        <v>2018</v>
      </c>
      <c r="K185" s="44">
        <f>IF(tbl_LK_Roslagen_Män[[#This Row],[Född]]&lt;"23",20,19)</f>
        <v>19</v>
      </c>
      <c r="L185" s="44" t="str">
        <f>CONCATENATE(tbl_LK_Roslagen_Män[[#This Row],[Århundrade]],tbl_LK_Roslagen_Män[[#This Row],[Född]])</f>
        <v>1999</v>
      </c>
      <c r="M185" s="44">
        <f>tbl_LK_Roslagen_Män[[#This Row],[År]]-tbl_LK_Roslagen_Män[[#This Row],[Född_år]]</f>
        <v>19</v>
      </c>
      <c r="N185" t="str">
        <f t="shared" si="2"/>
        <v>F/P19 Junior</v>
      </c>
    </row>
    <row r="186" spans="1:14" ht="18" customHeight="1">
      <c r="A186" s="6">
        <v>3000</v>
      </c>
      <c r="B186" s="4" t="s">
        <v>951</v>
      </c>
      <c r="C186" s="4" t="s">
        <v>66</v>
      </c>
      <c r="D186" s="4" t="s">
        <v>133</v>
      </c>
      <c r="E186" s="2">
        <v>44349</v>
      </c>
      <c r="F186" s="1" t="s">
        <v>952</v>
      </c>
      <c r="G186" s="4" t="s">
        <v>953</v>
      </c>
      <c r="H186" s="29">
        <v>44354</v>
      </c>
      <c r="I186" s="43" t="str">
        <f>RIGHT(tbl_LK_Roslagen_Män[[#This Row],[Person]],2)</f>
        <v>74</v>
      </c>
      <c r="J186" s="45" t="str">
        <f>TEXT(tbl_LK_Roslagen_Män[[#This Row],[När]],"ÅÅÅÅ")</f>
        <v>2021</v>
      </c>
      <c r="K186" s="44">
        <f>IF(tbl_LK_Roslagen_Män[[#This Row],[Född]]&lt;"23",20,19)</f>
        <v>19</v>
      </c>
      <c r="L186" s="44" t="str">
        <f>CONCATENATE(tbl_LK_Roslagen_Män[[#This Row],[Århundrade]],tbl_LK_Roslagen_Män[[#This Row],[Född]])</f>
        <v>1974</v>
      </c>
      <c r="M186" s="44">
        <f>tbl_LK_Roslagen_Män[[#This Row],[År]]-tbl_LK_Roslagen_Män[[#This Row],[Född_år]]</f>
        <v>47</v>
      </c>
      <c r="N186" t="str">
        <f t="shared" si="2"/>
        <v>K/M45-49</v>
      </c>
    </row>
    <row r="187" spans="1:14" ht="18" customHeight="1">
      <c r="A187" s="6">
        <v>3000</v>
      </c>
      <c r="B187" s="23" t="s">
        <v>1167</v>
      </c>
      <c r="C187" s="4" t="s">
        <v>1106</v>
      </c>
      <c r="D187" s="4" t="s">
        <v>9</v>
      </c>
      <c r="E187" s="2">
        <v>45098</v>
      </c>
      <c r="F187" s="4" t="s">
        <v>1146</v>
      </c>
      <c r="G187" s="4"/>
      <c r="H187" s="29">
        <v>45101</v>
      </c>
      <c r="I187" s="43" t="str">
        <f>RIGHT(tbl_LK_Roslagen_Män[[#This Row],[Person]],2)</f>
        <v>79</v>
      </c>
      <c r="J187" s="45" t="str">
        <f>TEXT(tbl_LK_Roslagen_Män[[#This Row],[När]],"ÅÅÅÅ")</f>
        <v>2023</v>
      </c>
      <c r="K187" s="44">
        <f>IF(tbl_LK_Roslagen_Män[[#This Row],[Född]]&lt;"23",20,19)</f>
        <v>19</v>
      </c>
      <c r="L187" s="44" t="str">
        <f>CONCATENATE(tbl_LK_Roslagen_Män[[#This Row],[Århundrade]],tbl_LK_Roslagen_Män[[#This Row],[Född]])</f>
        <v>1979</v>
      </c>
      <c r="M187" s="44">
        <f>tbl_LK_Roslagen_Män[[#This Row],[År]]-tbl_LK_Roslagen_Män[[#This Row],[Född_år]]</f>
        <v>44</v>
      </c>
      <c r="N187" t="str">
        <f t="shared" si="2"/>
        <v>K/M40-44</v>
      </c>
    </row>
    <row r="188" spans="1:14" ht="18" customHeight="1">
      <c r="A188" s="6">
        <v>3000</v>
      </c>
      <c r="B188" s="4" t="s">
        <v>65</v>
      </c>
      <c r="C188" s="4" t="s">
        <v>66</v>
      </c>
      <c r="D188" s="4" t="s">
        <v>9</v>
      </c>
      <c r="E188" s="2">
        <v>42977</v>
      </c>
      <c r="F188" s="2"/>
      <c r="G188" s="4" t="s">
        <v>34</v>
      </c>
      <c r="H188" s="29">
        <v>42979</v>
      </c>
      <c r="I188" s="43" t="str">
        <f>RIGHT(tbl_LK_Roslagen_Män[[#This Row],[Person]],2)</f>
        <v>74</v>
      </c>
      <c r="J188" s="45" t="str">
        <f>TEXT(tbl_LK_Roslagen_Män[[#This Row],[När]],"ÅÅÅÅ")</f>
        <v>2017</v>
      </c>
      <c r="K188" s="44">
        <f>IF(tbl_LK_Roslagen_Män[[#This Row],[Född]]&lt;"23",20,19)</f>
        <v>19</v>
      </c>
      <c r="L188" s="44" t="str">
        <f>CONCATENATE(tbl_LK_Roslagen_Män[[#This Row],[Århundrade]],tbl_LK_Roslagen_Män[[#This Row],[Född]])</f>
        <v>1974</v>
      </c>
      <c r="M188" s="44">
        <f>tbl_LK_Roslagen_Män[[#This Row],[År]]-tbl_LK_Roslagen_Män[[#This Row],[Född_år]]</f>
        <v>43</v>
      </c>
      <c r="N188" t="str">
        <f t="shared" si="2"/>
        <v>K/M40-44</v>
      </c>
    </row>
    <row r="189" spans="1:14" ht="18" customHeight="1">
      <c r="A189" s="6">
        <v>3000</v>
      </c>
      <c r="B189" s="23" t="s">
        <v>1168</v>
      </c>
      <c r="C189" s="1" t="s">
        <v>408</v>
      </c>
      <c r="D189" s="4" t="s">
        <v>9</v>
      </c>
      <c r="E189" s="2">
        <v>45098</v>
      </c>
      <c r="F189" s="4" t="s">
        <v>1146</v>
      </c>
      <c r="G189" s="4" t="s">
        <v>1169</v>
      </c>
      <c r="H189" s="29">
        <v>45101</v>
      </c>
      <c r="I189" s="43" t="str">
        <f>RIGHT(tbl_LK_Roslagen_Män[[#This Row],[Person]],2)</f>
        <v>73</v>
      </c>
      <c r="J189" s="45" t="str">
        <f>TEXT(tbl_LK_Roslagen_Män[[#This Row],[När]],"ÅÅÅÅ")</f>
        <v>2023</v>
      </c>
      <c r="K189" s="44">
        <f>IF(tbl_LK_Roslagen_Män[[#This Row],[Född]]&lt;"23",20,19)</f>
        <v>19</v>
      </c>
      <c r="L189" s="44" t="str">
        <f>CONCATENATE(tbl_LK_Roslagen_Män[[#This Row],[Århundrade]],tbl_LK_Roslagen_Män[[#This Row],[Född]])</f>
        <v>1973</v>
      </c>
      <c r="M189" s="44">
        <f>tbl_LK_Roslagen_Män[[#This Row],[År]]-tbl_LK_Roslagen_Män[[#This Row],[Född_år]]</f>
        <v>50</v>
      </c>
      <c r="N189" t="str">
        <f t="shared" si="2"/>
        <v>K/M50-54</v>
      </c>
    </row>
    <row r="190" spans="1:14" ht="18" customHeight="1">
      <c r="A190" s="6">
        <v>3000</v>
      </c>
      <c r="B190" s="4" t="s">
        <v>67</v>
      </c>
      <c r="C190" s="4" t="s">
        <v>49</v>
      </c>
      <c r="D190" s="4" t="s">
        <v>9</v>
      </c>
      <c r="E190" s="2">
        <v>42977</v>
      </c>
      <c r="F190" s="2"/>
      <c r="G190" s="4" t="s">
        <v>50</v>
      </c>
      <c r="H190" s="29">
        <v>42979</v>
      </c>
      <c r="I190" s="43" t="str">
        <f>RIGHT(tbl_LK_Roslagen_Män[[#This Row],[Person]],2)</f>
        <v>69</v>
      </c>
      <c r="J190" s="45" t="str">
        <f>TEXT(tbl_LK_Roslagen_Män[[#This Row],[När]],"ÅÅÅÅ")</f>
        <v>2017</v>
      </c>
      <c r="K190" s="44">
        <f>IF(tbl_LK_Roslagen_Män[[#This Row],[Född]]&lt;"23",20,19)</f>
        <v>19</v>
      </c>
      <c r="L190" s="44" t="str">
        <f>CONCATENATE(tbl_LK_Roslagen_Män[[#This Row],[Århundrade]],tbl_LK_Roslagen_Män[[#This Row],[Född]])</f>
        <v>1969</v>
      </c>
      <c r="M190" s="44">
        <f>tbl_LK_Roslagen_Män[[#This Row],[År]]-tbl_LK_Roslagen_Män[[#This Row],[Född_år]]</f>
        <v>48</v>
      </c>
      <c r="N190" t="str">
        <f t="shared" si="2"/>
        <v>K/M45-49</v>
      </c>
    </row>
    <row r="191" spans="1:14" ht="18" customHeight="1">
      <c r="A191" s="6">
        <v>3000</v>
      </c>
      <c r="B191" s="4" t="s">
        <v>68</v>
      </c>
      <c r="C191" s="4" t="s">
        <v>52</v>
      </c>
      <c r="D191" s="4" t="s">
        <v>9</v>
      </c>
      <c r="E191" s="2">
        <v>42977</v>
      </c>
      <c r="F191" s="2"/>
      <c r="G191" s="4"/>
      <c r="H191" s="29">
        <v>42979</v>
      </c>
      <c r="I191" s="43" t="str">
        <f>RIGHT(tbl_LK_Roslagen_Män[[#This Row],[Person]],2)</f>
        <v>69</v>
      </c>
      <c r="J191" s="45" t="str">
        <f>TEXT(tbl_LK_Roslagen_Män[[#This Row],[När]],"ÅÅÅÅ")</f>
        <v>2017</v>
      </c>
      <c r="K191" s="44">
        <f>IF(tbl_LK_Roslagen_Män[[#This Row],[Född]]&lt;"23",20,19)</f>
        <v>19</v>
      </c>
      <c r="L191" s="44" t="str">
        <f>CONCATENATE(tbl_LK_Roslagen_Män[[#This Row],[Århundrade]],tbl_LK_Roslagen_Män[[#This Row],[Född]])</f>
        <v>1969</v>
      </c>
      <c r="M191" s="44">
        <f>tbl_LK_Roslagen_Män[[#This Row],[År]]-tbl_LK_Roslagen_Män[[#This Row],[Född_år]]</f>
        <v>48</v>
      </c>
      <c r="N191" t="str">
        <f t="shared" si="2"/>
        <v>K/M45-49</v>
      </c>
    </row>
    <row r="192" spans="1:14" ht="18" customHeight="1">
      <c r="A192" s="6">
        <v>3000</v>
      </c>
      <c r="B192" s="4" t="s">
        <v>69</v>
      </c>
      <c r="C192" s="4" t="s">
        <v>12</v>
      </c>
      <c r="D192" s="4" t="s">
        <v>70</v>
      </c>
      <c r="E192" s="5">
        <v>42924</v>
      </c>
      <c r="F192" s="5"/>
      <c r="G192" s="4" t="s">
        <v>34</v>
      </c>
      <c r="H192" s="14"/>
      <c r="I192" s="43" t="str">
        <f>RIGHT(tbl_LK_Roslagen_Män[[#This Row],[Person]],2)</f>
        <v>77</v>
      </c>
      <c r="J192" s="45" t="str">
        <f>TEXT(tbl_LK_Roslagen_Män[[#This Row],[När]],"ÅÅÅÅ")</f>
        <v>2017</v>
      </c>
      <c r="K192" s="44">
        <f>IF(tbl_LK_Roslagen_Män[[#This Row],[Född]]&lt;"23",20,19)</f>
        <v>19</v>
      </c>
      <c r="L192" s="44" t="str">
        <f>CONCATENATE(tbl_LK_Roslagen_Män[[#This Row],[Århundrade]],tbl_LK_Roslagen_Män[[#This Row],[Född]])</f>
        <v>1977</v>
      </c>
      <c r="M192" s="44">
        <f>tbl_LK_Roslagen_Män[[#This Row],[År]]-tbl_LK_Roslagen_Män[[#This Row],[Född_år]]</f>
        <v>40</v>
      </c>
      <c r="N192" t="str">
        <f t="shared" si="2"/>
        <v>K/M40-44</v>
      </c>
    </row>
    <row r="193" spans="1:14" ht="18" customHeight="1">
      <c r="A193" s="6">
        <v>3000</v>
      </c>
      <c r="B193" s="4" t="s">
        <v>212</v>
      </c>
      <c r="C193" s="4" t="s">
        <v>52</v>
      </c>
      <c r="D193" s="4" t="s">
        <v>9</v>
      </c>
      <c r="E193" s="5">
        <v>43341</v>
      </c>
      <c r="F193" s="5" t="s">
        <v>118</v>
      </c>
      <c r="G193" s="4" t="s">
        <v>130</v>
      </c>
      <c r="H193" s="29">
        <v>43342</v>
      </c>
      <c r="I193" s="43" t="str">
        <f>RIGHT(tbl_LK_Roslagen_Män[[#This Row],[Person]],2)</f>
        <v>69</v>
      </c>
      <c r="J193" s="45" t="str">
        <f>TEXT(tbl_LK_Roslagen_Män[[#This Row],[När]],"ÅÅÅÅ")</f>
        <v>2018</v>
      </c>
      <c r="K193" s="44">
        <f>IF(tbl_LK_Roslagen_Män[[#This Row],[Född]]&lt;"23",20,19)</f>
        <v>19</v>
      </c>
      <c r="L193" s="44" t="str">
        <f>CONCATENATE(tbl_LK_Roslagen_Män[[#This Row],[Århundrade]],tbl_LK_Roslagen_Män[[#This Row],[Född]])</f>
        <v>1969</v>
      </c>
      <c r="M193" s="44">
        <f>tbl_LK_Roslagen_Män[[#This Row],[År]]-tbl_LK_Roslagen_Män[[#This Row],[Född_år]]</f>
        <v>49</v>
      </c>
      <c r="N193" t="str">
        <f t="shared" si="2"/>
        <v>K/M45-49</v>
      </c>
    </row>
    <row r="194" spans="1:14" ht="18" customHeight="1">
      <c r="A194" s="6">
        <v>3000</v>
      </c>
      <c r="B194" s="4" t="s">
        <v>879</v>
      </c>
      <c r="C194" s="4" t="s">
        <v>880</v>
      </c>
      <c r="D194" s="4" t="s">
        <v>83</v>
      </c>
      <c r="E194" s="5">
        <v>44020</v>
      </c>
      <c r="F194" s="5" t="s">
        <v>876</v>
      </c>
      <c r="G194" s="4" t="s">
        <v>250</v>
      </c>
      <c r="H194" s="29">
        <v>44025</v>
      </c>
      <c r="I194" s="43" t="str">
        <f>RIGHT(tbl_LK_Roslagen_Män[[#This Row],[Person]],2)</f>
        <v>66</v>
      </c>
      <c r="J194" s="45" t="str">
        <f>TEXT(tbl_LK_Roslagen_Män[[#This Row],[När]],"ÅÅÅÅ")</f>
        <v>2020</v>
      </c>
      <c r="K194" s="44">
        <f>IF(tbl_LK_Roslagen_Män[[#This Row],[Född]]&lt;"23",20,19)</f>
        <v>19</v>
      </c>
      <c r="L194" s="44" t="str">
        <f>CONCATENATE(tbl_LK_Roslagen_Män[[#This Row],[Århundrade]],tbl_LK_Roslagen_Män[[#This Row],[Född]])</f>
        <v>1966</v>
      </c>
      <c r="M194" s="44">
        <f>tbl_LK_Roslagen_Män[[#This Row],[År]]-tbl_LK_Roslagen_Män[[#This Row],[Född_år]]</f>
        <v>54</v>
      </c>
      <c r="N194" t="str">
        <f t="shared" ref="N194:N257" si="3">IF(M194&gt;=80,"K/M80-84",IF(M194&gt;=75,"K/M75-79",IF(M194&gt;=70,"K/M70-74",IF(M194&gt;=65,"K/M65-69",IF(M194&gt;=60,"K/M60-64",IF(M194&gt;=55,"K/M55-59",IF(M194&gt;=50,"K/M50-54",IF(M194&gt;=45,"K/M45-49",IF(M194&gt;=40,"K/M40-44",IF(M194&gt;=35,"K/M35-39",IF(M194&gt;=23,"K/M Senior",IF(M194&gt;=20,"K/M22 Junior",IF(M194&gt;=18,"F/P19 Junior",IF(M194&gt;=16,"F/P17 Ungdom",IF(M194&gt;=14,"F/P15 Ungdom",IF(M194&gt;=12,"F/P13 Ungdom","Barn"))))))))))))))))</f>
        <v>K/M50-54</v>
      </c>
    </row>
    <row r="195" spans="1:14" ht="18" customHeight="1">
      <c r="A195" s="6">
        <v>3000</v>
      </c>
      <c r="B195" s="23" t="s">
        <v>1170</v>
      </c>
      <c r="C195" s="21" t="s">
        <v>892</v>
      </c>
      <c r="D195" s="4" t="s">
        <v>9</v>
      </c>
      <c r="E195" s="2">
        <v>45098</v>
      </c>
      <c r="F195" s="4" t="s">
        <v>1146</v>
      </c>
      <c r="G195" s="4"/>
      <c r="H195" s="29">
        <v>45101</v>
      </c>
      <c r="I195" s="43" t="str">
        <f>RIGHT(tbl_LK_Roslagen_Män[[#This Row],[Person]],2)</f>
        <v>69</v>
      </c>
      <c r="J195" s="45" t="str">
        <f>TEXT(tbl_LK_Roslagen_Män[[#This Row],[När]],"ÅÅÅÅ")</f>
        <v>2023</v>
      </c>
      <c r="K195" s="44">
        <f>IF(tbl_LK_Roslagen_Män[[#This Row],[Född]]&lt;"23",20,19)</f>
        <v>19</v>
      </c>
      <c r="L195" s="44" t="str">
        <f>CONCATENATE(tbl_LK_Roslagen_Män[[#This Row],[Århundrade]],tbl_LK_Roslagen_Män[[#This Row],[Född]])</f>
        <v>1969</v>
      </c>
      <c r="M195" s="44">
        <f>tbl_LK_Roslagen_Män[[#This Row],[År]]-tbl_LK_Roslagen_Män[[#This Row],[Född_år]]</f>
        <v>54</v>
      </c>
      <c r="N195" t="str">
        <f t="shared" si="3"/>
        <v>K/M50-54</v>
      </c>
    </row>
    <row r="196" spans="1:14" ht="18" customHeight="1">
      <c r="A196" s="6">
        <v>3000</v>
      </c>
      <c r="B196" s="4" t="s">
        <v>954</v>
      </c>
      <c r="C196" s="4" t="s">
        <v>892</v>
      </c>
      <c r="D196" s="4" t="s">
        <v>9</v>
      </c>
      <c r="E196" s="2">
        <v>44447</v>
      </c>
      <c r="F196" s="1" t="s">
        <v>781</v>
      </c>
      <c r="G196" s="4"/>
      <c r="H196" s="29">
        <v>44450</v>
      </c>
      <c r="I196" s="43" t="str">
        <f>RIGHT(tbl_LK_Roslagen_Män[[#This Row],[Person]],2)</f>
        <v>69</v>
      </c>
      <c r="J196" s="45" t="str">
        <f>TEXT(tbl_LK_Roslagen_Män[[#This Row],[När]],"ÅÅÅÅ")</f>
        <v>2021</v>
      </c>
      <c r="K196" s="44">
        <f>IF(tbl_LK_Roslagen_Män[[#This Row],[Född]]&lt;"23",20,19)</f>
        <v>19</v>
      </c>
      <c r="L196" s="44" t="str">
        <f>CONCATENATE(tbl_LK_Roslagen_Män[[#This Row],[Århundrade]],tbl_LK_Roslagen_Män[[#This Row],[Född]])</f>
        <v>1969</v>
      </c>
      <c r="M196" s="44">
        <f>tbl_LK_Roslagen_Män[[#This Row],[År]]-tbl_LK_Roslagen_Män[[#This Row],[Född_år]]</f>
        <v>52</v>
      </c>
      <c r="N196" t="str">
        <f t="shared" si="3"/>
        <v>K/M50-54</v>
      </c>
    </row>
    <row r="197" spans="1:14" ht="18" customHeight="1">
      <c r="A197" s="6">
        <v>3000</v>
      </c>
      <c r="B197" s="4" t="s">
        <v>71</v>
      </c>
      <c r="C197" s="4" t="s">
        <v>20</v>
      </c>
      <c r="D197" s="4" t="s">
        <v>9</v>
      </c>
      <c r="E197" s="2">
        <v>42977</v>
      </c>
      <c r="F197" s="2"/>
      <c r="G197" s="4" t="s">
        <v>21</v>
      </c>
      <c r="H197" s="29">
        <v>42979</v>
      </c>
      <c r="I197" s="43" t="str">
        <f>RIGHT(tbl_LK_Roslagen_Män[[#This Row],[Person]],2)</f>
        <v>79</v>
      </c>
      <c r="J197" s="45" t="str">
        <f>TEXT(tbl_LK_Roslagen_Män[[#This Row],[När]],"ÅÅÅÅ")</f>
        <v>2017</v>
      </c>
      <c r="K197" s="44">
        <f>IF(tbl_LK_Roslagen_Män[[#This Row],[Född]]&lt;"23",20,19)</f>
        <v>19</v>
      </c>
      <c r="L197" s="44" t="str">
        <f>CONCATENATE(tbl_LK_Roslagen_Män[[#This Row],[Århundrade]],tbl_LK_Roslagen_Män[[#This Row],[Född]])</f>
        <v>1979</v>
      </c>
      <c r="M197" s="44">
        <f>tbl_LK_Roslagen_Män[[#This Row],[År]]-tbl_LK_Roslagen_Män[[#This Row],[Född_år]]</f>
        <v>38</v>
      </c>
      <c r="N197" t="str">
        <f t="shared" si="3"/>
        <v>K/M35-39</v>
      </c>
    </row>
    <row r="198" spans="1:14" ht="18" customHeight="1">
      <c r="A198" s="6">
        <v>3000</v>
      </c>
      <c r="B198" s="4" t="s">
        <v>72</v>
      </c>
      <c r="C198" s="4" t="s">
        <v>73</v>
      </c>
      <c r="D198" s="4" t="s">
        <v>9</v>
      </c>
      <c r="E198" s="2">
        <v>42977</v>
      </c>
      <c r="F198" s="2"/>
      <c r="G198" s="4"/>
      <c r="H198" s="29">
        <v>42979</v>
      </c>
      <c r="I198" s="43" t="str">
        <f>RIGHT(tbl_LK_Roslagen_Män[[#This Row],[Person]],2)</f>
        <v>74</v>
      </c>
      <c r="J198" s="45" t="str">
        <f>TEXT(tbl_LK_Roslagen_Män[[#This Row],[När]],"ÅÅÅÅ")</f>
        <v>2017</v>
      </c>
      <c r="K198" s="44">
        <f>IF(tbl_LK_Roslagen_Män[[#This Row],[Född]]&lt;"23",20,19)</f>
        <v>19</v>
      </c>
      <c r="L198" s="44" t="str">
        <f>CONCATENATE(tbl_LK_Roslagen_Män[[#This Row],[Århundrade]],tbl_LK_Roslagen_Män[[#This Row],[Född]])</f>
        <v>1974</v>
      </c>
      <c r="M198" s="44">
        <f>tbl_LK_Roslagen_Män[[#This Row],[År]]-tbl_LK_Roslagen_Män[[#This Row],[Född_år]]</f>
        <v>43</v>
      </c>
      <c r="N198" t="str">
        <f t="shared" si="3"/>
        <v>K/M40-44</v>
      </c>
    </row>
    <row r="199" spans="1:14" ht="18" customHeight="1">
      <c r="A199" s="6">
        <v>3000</v>
      </c>
      <c r="B199" s="4" t="s">
        <v>213</v>
      </c>
      <c r="C199" s="4" t="s">
        <v>36</v>
      </c>
      <c r="D199" s="4" t="s">
        <v>9</v>
      </c>
      <c r="E199" s="5">
        <v>43341</v>
      </c>
      <c r="F199" s="5" t="s">
        <v>118</v>
      </c>
      <c r="G199" s="4" t="s">
        <v>130</v>
      </c>
      <c r="H199" s="29">
        <v>43342</v>
      </c>
      <c r="I199" s="43" t="str">
        <f>RIGHT(tbl_LK_Roslagen_Män[[#This Row],[Person]],2)</f>
        <v>76</v>
      </c>
      <c r="J199" s="45" t="str">
        <f>TEXT(tbl_LK_Roslagen_Män[[#This Row],[När]],"ÅÅÅÅ")</f>
        <v>2018</v>
      </c>
      <c r="K199" s="44">
        <f>IF(tbl_LK_Roslagen_Män[[#This Row],[Född]]&lt;"23",20,19)</f>
        <v>19</v>
      </c>
      <c r="L199" s="44" t="str">
        <f>CONCATENATE(tbl_LK_Roslagen_Män[[#This Row],[Århundrade]],tbl_LK_Roslagen_Män[[#This Row],[Född]])</f>
        <v>1976</v>
      </c>
      <c r="M199" s="44">
        <f>tbl_LK_Roslagen_Män[[#This Row],[År]]-tbl_LK_Roslagen_Män[[#This Row],[Född_år]]</f>
        <v>42</v>
      </c>
      <c r="N199" t="str">
        <f t="shared" si="3"/>
        <v>K/M40-44</v>
      </c>
    </row>
    <row r="200" spans="1:14" ht="18" customHeight="1">
      <c r="A200" s="6">
        <v>3000</v>
      </c>
      <c r="B200" s="4" t="s">
        <v>74</v>
      </c>
      <c r="C200" s="4" t="s">
        <v>36</v>
      </c>
      <c r="D200" s="4" t="s">
        <v>9</v>
      </c>
      <c r="E200" s="2">
        <v>42977</v>
      </c>
      <c r="F200" s="2"/>
      <c r="G200" s="4"/>
      <c r="H200" s="29">
        <v>42979</v>
      </c>
      <c r="I200" s="43" t="str">
        <f>RIGHT(tbl_LK_Roslagen_Män[[#This Row],[Person]],2)</f>
        <v>76</v>
      </c>
      <c r="J200" s="45" t="str">
        <f>TEXT(tbl_LK_Roslagen_Män[[#This Row],[När]],"ÅÅÅÅ")</f>
        <v>2017</v>
      </c>
      <c r="K200" s="44">
        <f>IF(tbl_LK_Roslagen_Män[[#This Row],[Född]]&lt;"23",20,19)</f>
        <v>19</v>
      </c>
      <c r="L200" s="44" t="str">
        <f>CONCATENATE(tbl_LK_Roslagen_Män[[#This Row],[Århundrade]],tbl_LK_Roslagen_Män[[#This Row],[Född]])</f>
        <v>1976</v>
      </c>
      <c r="M200" s="44">
        <f>tbl_LK_Roslagen_Män[[#This Row],[År]]-tbl_LK_Roslagen_Män[[#This Row],[Född_år]]</f>
        <v>41</v>
      </c>
      <c r="N200" t="str">
        <f t="shared" si="3"/>
        <v>K/M40-44</v>
      </c>
    </row>
    <row r="201" spans="1:14" ht="18" customHeight="1">
      <c r="A201" s="6">
        <v>3000</v>
      </c>
      <c r="B201" s="4" t="s">
        <v>75</v>
      </c>
      <c r="C201" s="4" t="s">
        <v>55</v>
      </c>
      <c r="D201" s="4" t="s">
        <v>9</v>
      </c>
      <c r="E201" s="2">
        <v>42977</v>
      </c>
      <c r="F201" s="2"/>
      <c r="G201" s="4" t="s">
        <v>56</v>
      </c>
      <c r="H201" s="29">
        <v>42979</v>
      </c>
      <c r="I201" s="43" t="str">
        <f>RIGHT(tbl_LK_Roslagen_Män[[#This Row],[Person]],2)</f>
        <v>61</v>
      </c>
      <c r="J201" s="45" t="str">
        <f>TEXT(tbl_LK_Roslagen_Män[[#This Row],[När]],"ÅÅÅÅ")</f>
        <v>2017</v>
      </c>
      <c r="K201" s="44">
        <f>IF(tbl_LK_Roslagen_Män[[#This Row],[Född]]&lt;"23",20,19)</f>
        <v>19</v>
      </c>
      <c r="L201" s="44" t="str">
        <f>CONCATENATE(tbl_LK_Roslagen_Män[[#This Row],[Århundrade]],tbl_LK_Roslagen_Män[[#This Row],[Född]])</f>
        <v>1961</v>
      </c>
      <c r="M201" s="44">
        <f>tbl_LK_Roslagen_Män[[#This Row],[År]]-tbl_LK_Roslagen_Män[[#This Row],[Född_år]]</f>
        <v>56</v>
      </c>
      <c r="N201" t="str">
        <f t="shared" si="3"/>
        <v>K/M55-59</v>
      </c>
    </row>
    <row r="202" spans="1:14" ht="18" customHeight="1">
      <c r="A202" s="6">
        <v>3000</v>
      </c>
      <c r="B202" s="4" t="s">
        <v>955</v>
      </c>
      <c r="C202" s="4" t="s">
        <v>141</v>
      </c>
      <c r="D202" s="4" t="s">
        <v>9</v>
      </c>
      <c r="E202" s="2">
        <v>44447</v>
      </c>
      <c r="F202" s="1" t="s">
        <v>781</v>
      </c>
      <c r="G202" s="4" t="s">
        <v>956</v>
      </c>
      <c r="H202" s="29">
        <v>44450</v>
      </c>
      <c r="I202" s="43" t="str">
        <f>RIGHT(tbl_LK_Roslagen_Män[[#This Row],[Person]],2)</f>
        <v>52</v>
      </c>
      <c r="J202" s="45" t="str">
        <f>TEXT(tbl_LK_Roslagen_Män[[#This Row],[När]],"ÅÅÅÅ")</f>
        <v>2021</v>
      </c>
      <c r="K202" s="44">
        <f>IF(tbl_LK_Roslagen_Män[[#This Row],[Född]]&lt;"23",20,19)</f>
        <v>19</v>
      </c>
      <c r="L202" s="44" t="str">
        <f>CONCATENATE(tbl_LK_Roslagen_Män[[#This Row],[Århundrade]],tbl_LK_Roslagen_Män[[#This Row],[Född]])</f>
        <v>1952</v>
      </c>
      <c r="M202" s="44">
        <f>tbl_LK_Roslagen_Män[[#This Row],[År]]-tbl_LK_Roslagen_Män[[#This Row],[Född_år]]</f>
        <v>69</v>
      </c>
      <c r="N202" t="str">
        <f t="shared" si="3"/>
        <v>K/M65-69</v>
      </c>
    </row>
    <row r="203" spans="1:14" ht="18" customHeight="1">
      <c r="A203" s="6">
        <v>3000</v>
      </c>
      <c r="B203" s="4" t="s">
        <v>881</v>
      </c>
      <c r="C203" s="4" t="s">
        <v>855</v>
      </c>
      <c r="D203" s="4" t="s">
        <v>9</v>
      </c>
      <c r="E203" s="5">
        <v>44081</v>
      </c>
      <c r="F203" s="5" t="s">
        <v>781</v>
      </c>
      <c r="G203" s="4"/>
      <c r="H203" s="29">
        <v>44083</v>
      </c>
      <c r="I203" s="43" t="str">
        <f>RIGHT(tbl_LK_Roslagen_Män[[#This Row],[Person]],2)</f>
        <v>77</v>
      </c>
      <c r="J203" s="45" t="str">
        <f>TEXT(tbl_LK_Roslagen_Män[[#This Row],[När]],"ÅÅÅÅ")</f>
        <v>2020</v>
      </c>
      <c r="K203" s="44">
        <f>IF(tbl_LK_Roslagen_Män[[#This Row],[Född]]&lt;"23",20,19)</f>
        <v>19</v>
      </c>
      <c r="L203" s="44" t="str">
        <f>CONCATENATE(tbl_LK_Roslagen_Män[[#This Row],[Århundrade]],tbl_LK_Roslagen_Män[[#This Row],[Född]])</f>
        <v>1977</v>
      </c>
      <c r="M203" s="44">
        <f>tbl_LK_Roslagen_Män[[#This Row],[År]]-tbl_LK_Roslagen_Män[[#This Row],[Född_år]]</f>
        <v>43</v>
      </c>
      <c r="N203" t="str">
        <f t="shared" si="3"/>
        <v>K/M40-44</v>
      </c>
    </row>
    <row r="204" spans="1:14" ht="18" customHeight="1">
      <c r="A204" s="6">
        <v>3000</v>
      </c>
      <c r="B204" s="4" t="s">
        <v>214</v>
      </c>
      <c r="C204" s="4" t="s">
        <v>196</v>
      </c>
      <c r="D204" s="4" t="s">
        <v>9</v>
      </c>
      <c r="E204" s="5">
        <v>43341</v>
      </c>
      <c r="F204" s="4" t="s">
        <v>118</v>
      </c>
      <c r="G204" s="4" t="s">
        <v>130</v>
      </c>
      <c r="H204" s="28">
        <v>43342</v>
      </c>
      <c r="I204" s="43" t="str">
        <f>RIGHT(tbl_LK_Roslagen_Män[[#This Row],[Person]],2)</f>
        <v>91</v>
      </c>
      <c r="J204" s="45" t="str">
        <f>TEXT(tbl_LK_Roslagen_Män[[#This Row],[När]],"ÅÅÅÅ")</f>
        <v>2018</v>
      </c>
      <c r="K204" s="44">
        <f>IF(tbl_LK_Roslagen_Män[[#This Row],[Född]]&lt;"23",20,19)</f>
        <v>19</v>
      </c>
      <c r="L204" s="44" t="str">
        <f>CONCATENATE(tbl_LK_Roslagen_Män[[#This Row],[Århundrade]],tbl_LK_Roslagen_Män[[#This Row],[Född]])</f>
        <v>1991</v>
      </c>
      <c r="M204" s="44">
        <f>tbl_LK_Roslagen_Män[[#This Row],[År]]-tbl_LK_Roslagen_Män[[#This Row],[Född_år]]</f>
        <v>27</v>
      </c>
      <c r="N204" t="str">
        <f t="shared" si="3"/>
        <v>K/M Senior</v>
      </c>
    </row>
    <row r="205" spans="1:14" ht="18" customHeight="1">
      <c r="A205" s="6">
        <v>3000</v>
      </c>
      <c r="B205" s="4" t="s">
        <v>215</v>
      </c>
      <c r="C205" s="4" t="s">
        <v>141</v>
      </c>
      <c r="D205" s="4" t="s">
        <v>9</v>
      </c>
      <c r="E205" s="5">
        <v>43341</v>
      </c>
      <c r="F205" s="4" t="s">
        <v>118</v>
      </c>
      <c r="G205" s="4" t="s">
        <v>190</v>
      </c>
      <c r="H205" s="28">
        <v>43342</v>
      </c>
      <c r="I205" s="43" t="str">
        <f>RIGHT(tbl_LK_Roslagen_Män[[#This Row],[Person]],2)</f>
        <v>52</v>
      </c>
      <c r="J205" s="45" t="str">
        <f>TEXT(tbl_LK_Roslagen_Män[[#This Row],[När]],"ÅÅÅÅ")</f>
        <v>2018</v>
      </c>
      <c r="K205" s="44">
        <f>IF(tbl_LK_Roslagen_Män[[#This Row],[Född]]&lt;"23",20,19)</f>
        <v>19</v>
      </c>
      <c r="L205" s="44" t="str">
        <f>CONCATENATE(tbl_LK_Roslagen_Män[[#This Row],[Århundrade]],tbl_LK_Roslagen_Män[[#This Row],[Född]])</f>
        <v>1952</v>
      </c>
      <c r="M205" s="44">
        <f>tbl_LK_Roslagen_Män[[#This Row],[År]]-tbl_LK_Roslagen_Män[[#This Row],[Född_år]]</f>
        <v>66</v>
      </c>
      <c r="N205" t="str">
        <f t="shared" si="3"/>
        <v>K/M65-69</v>
      </c>
    </row>
    <row r="206" spans="1:14" ht="18" customHeight="1">
      <c r="A206" s="6">
        <v>3000</v>
      </c>
      <c r="B206" s="4" t="s">
        <v>882</v>
      </c>
      <c r="C206" s="4" t="s">
        <v>408</v>
      </c>
      <c r="D206" s="4" t="s">
        <v>9</v>
      </c>
      <c r="E206" s="5">
        <v>44081</v>
      </c>
      <c r="F206" s="5" t="s">
        <v>781</v>
      </c>
      <c r="G206" s="4"/>
      <c r="H206" s="29">
        <v>44083</v>
      </c>
      <c r="I206" s="43" t="str">
        <f>RIGHT(tbl_LK_Roslagen_Män[[#This Row],[Person]],2)</f>
        <v>73</v>
      </c>
      <c r="J206" s="45" t="str">
        <f>TEXT(tbl_LK_Roslagen_Män[[#This Row],[När]],"ÅÅÅÅ")</f>
        <v>2020</v>
      </c>
      <c r="K206" s="44">
        <f>IF(tbl_LK_Roslagen_Män[[#This Row],[Född]]&lt;"23",20,19)</f>
        <v>19</v>
      </c>
      <c r="L206" s="44" t="str">
        <f>CONCATENATE(tbl_LK_Roslagen_Män[[#This Row],[Århundrade]],tbl_LK_Roslagen_Män[[#This Row],[Född]])</f>
        <v>1973</v>
      </c>
      <c r="M206" s="44">
        <f>tbl_LK_Roslagen_Män[[#This Row],[År]]-tbl_LK_Roslagen_Män[[#This Row],[Född_år]]</f>
        <v>47</v>
      </c>
      <c r="N206" t="str">
        <f t="shared" si="3"/>
        <v>K/M45-49</v>
      </c>
    </row>
    <row r="207" spans="1:14" ht="18" customHeight="1">
      <c r="A207" s="6">
        <v>3000</v>
      </c>
      <c r="B207" s="4" t="s">
        <v>883</v>
      </c>
      <c r="C207" s="4" t="s">
        <v>141</v>
      </c>
      <c r="D207" s="4" t="s">
        <v>9</v>
      </c>
      <c r="E207" s="5">
        <v>44081</v>
      </c>
      <c r="F207" s="5" t="s">
        <v>781</v>
      </c>
      <c r="G207" s="4" t="s">
        <v>144</v>
      </c>
      <c r="H207" s="29">
        <v>44083</v>
      </c>
      <c r="I207" s="43" t="str">
        <f>RIGHT(tbl_LK_Roslagen_Män[[#This Row],[Person]],2)</f>
        <v>52</v>
      </c>
      <c r="J207" s="45" t="str">
        <f>TEXT(tbl_LK_Roslagen_Män[[#This Row],[När]],"ÅÅÅÅ")</f>
        <v>2020</v>
      </c>
      <c r="K207" s="44">
        <f>IF(tbl_LK_Roslagen_Män[[#This Row],[Född]]&lt;"23",20,19)</f>
        <v>19</v>
      </c>
      <c r="L207" s="44" t="str">
        <f>CONCATENATE(tbl_LK_Roslagen_Män[[#This Row],[Århundrade]],tbl_LK_Roslagen_Män[[#This Row],[Född]])</f>
        <v>1952</v>
      </c>
      <c r="M207" s="44">
        <f>tbl_LK_Roslagen_Män[[#This Row],[År]]-tbl_LK_Roslagen_Män[[#This Row],[Född_år]]</f>
        <v>68</v>
      </c>
      <c r="N207" t="str">
        <f t="shared" si="3"/>
        <v>K/M65-69</v>
      </c>
    </row>
    <row r="208" spans="1:14" ht="18" customHeight="1">
      <c r="A208" s="6">
        <v>3000</v>
      </c>
      <c r="B208" s="4" t="s">
        <v>76</v>
      </c>
      <c r="C208" s="4" t="s">
        <v>77</v>
      </c>
      <c r="D208" s="4" t="s">
        <v>9</v>
      </c>
      <c r="E208" s="2">
        <v>42977</v>
      </c>
      <c r="F208" s="2"/>
      <c r="G208" s="4"/>
      <c r="H208" s="29">
        <v>42979</v>
      </c>
      <c r="I208" s="43" t="str">
        <f>RIGHT(tbl_LK_Roslagen_Män[[#This Row],[Person]],2)</f>
        <v>73</v>
      </c>
      <c r="J208" s="45" t="str">
        <f>TEXT(tbl_LK_Roslagen_Män[[#This Row],[När]],"ÅÅÅÅ")</f>
        <v>2017</v>
      </c>
      <c r="K208" s="44">
        <f>IF(tbl_LK_Roslagen_Män[[#This Row],[Född]]&lt;"23",20,19)</f>
        <v>19</v>
      </c>
      <c r="L208" s="44" t="str">
        <f>CONCATENATE(tbl_LK_Roslagen_Män[[#This Row],[Århundrade]],tbl_LK_Roslagen_Män[[#This Row],[Född]])</f>
        <v>1973</v>
      </c>
      <c r="M208" s="44">
        <f>tbl_LK_Roslagen_Män[[#This Row],[År]]-tbl_LK_Roslagen_Män[[#This Row],[Född_år]]</f>
        <v>44</v>
      </c>
      <c r="N208" t="str">
        <f t="shared" si="3"/>
        <v>K/M40-44</v>
      </c>
    </row>
    <row r="209" spans="1:14" ht="18" customHeight="1">
      <c r="A209" s="6">
        <v>3000</v>
      </c>
      <c r="B209" s="4" t="s">
        <v>875</v>
      </c>
      <c r="C209" s="4" t="s">
        <v>406</v>
      </c>
      <c r="D209" s="4" t="s">
        <v>83</v>
      </c>
      <c r="E209" s="5">
        <v>44020</v>
      </c>
      <c r="F209" s="5" t="s">
        <v>876</v>
      </c>
      <c r="G209" s="4" t="s">
        <v>168</v>
      </c>
      <c r="H209" s="29">
        <v>44025</v>
      </c>
      <c r="I209" s="43" t="str">
        <f>RIGHT(tbl_LK_Roslagen_Män[[#This Row],[Person]],2)</f>
        <v>00</v>
      </c>
      <c r="J209" s="45" t="str">
        <f>TEXT(tbl_LK_Roslagen_Män[[#This Row],[När]],"ÅÅÅÅ")</f>
        <v>2020</v>
      </c>
      <c r="K209" s="44">
        <f>IF(tbl_LK_Roslagen_Män[[#This Row],[Född]]&lt;"23",20,19)</f>
        <v>20</v>
      </c>
      <c r="L209" s="44" t="str">
        <f>CONCATENATE(tbl_LK_Roslagen_Män[[#This Row],[Århundrade]],tbl_LK_Roslagen_Män[[#This Row],[Född]])</f>
        <v>2000</v>
      </c>
      <c r="M209" s="44">
        <f>tbl_LK_Roslagen_Män[[#This Row],[År]]-tbl_LK_Roslagen_Män[[#This Row],[Född_år]]</f>
        <v>20</v>
      </c>
      <c r="N209" t="str">
        <f t="shared" si="3"/>
        <v>K/M22 Junior</v>
      </c>
    </row>
    <row r="210" spans="1:14" ht="18" customHeight="1">
      <c r="A210" s="6">
        <v>3000</v>
      </c>
      <c r="B210" s="4" t="s">
        <v>877</v>
      </c>
      <c r="C210" s="4" t="s">
        <v>66</v>
      </c>
      <c r="D210" s="4" t="s">
        <v>9</v>
      </c>
      <c r="E210" s="5">
        <v>44081</v>
      </c>
      <c r="F210" s="5" t="s">
        <v>781</v>
      </c>
      <c r="G210" s="4" t="s">
        <v>287</v>
      </c>
      <c r="H210" s="29">
        <v>44083</v>
      </c>
      <c r="I210" s="43" t="str">
        <f>RIGHT(tbl_LK_Roslagen_Män[[#This Row],[Person]],2)</f>
        <v>74</v>
      </c>
      <c r="J210" s="45" t="str">
        <f>TEXT(tbl_LK_Roslagen_Män[[#This Row],[När]],"ÅÅÅÅ")</f>
        <v>2020</v>
      </c>
      <c r="K210" s="44">
        <f>IF(tbl_LK_Roslagen_Män[[#This Row],[Född]]&lt;"23",20,19)</f>
        <v>19</v>
      </c>
      <c r="L210" s="44" t="str">
        <f>CONCATENATE(tbl_LK_Roslagen_Män[[#This Row],[Århundrade]],tbl_LK_Roslagen_Män[[#This Row],[Född]])</f>
        <v>1974</v>
      </c>
      <c r="M210" s="44">
        <f>tbl_LK_Roslagen_Män[[#This Row],[År]]-tbl_LK_Roslagen_Män[[#This Row],[Född_år]]</f>
        <v>46</v>
      </c>
      <c r="N210" t="str">
        <f t="shared" si="3"/>
        <v>K/M45-49</v>
      </c>
    </row>
    <row r="211" spans="1:14" ht="18" customHeight="1">
      <c r="A211" s="6">
        <v>3000</v>
      </c>
      <c r="B211" s="4" t="s">
        <v>878</v>
      </c>
      <c r="C211" s="4" t="s">
        <v>374</v>
      </c>
      <c r="D211" s="4" t="s">
        <v>83</v>
      </c>
      <c r="E211" s="5">
        <v>44020</v>
      </c>
      <c r="F211" s="5" t="s">
        <v>876</v>
      </c>
      <c r="G211" s="4" t="s">
        <v>287</v>
      </c>
      <c r="H211" s="29">
        <v>44025</v>
      </c>
      <c r="I211" s="43" t="str">
        <f>RIGHT(tbl_LK_Roslagen_Män[[#This Row],[Person]],2)</f>
        <v>71</v>
      </c>
      <c r="J211" s="45" t="str">
        <f>TEXT(tbl_LK_Roslagen_Män[[#This Row],[När]],"ÅÅÅÅ")</f>
        <v>2020</v>
      </c>
      <c r="K211" s="44">
        <f>IF(tbl_LK_Roslagen_Män[[#This Row],[Född]]&lt;"23",20,19)</f>
        <v>19</v>
      </c>
      <c r="L211" s="44" t="str">
        <f>CONCATENATE(tbl_LK_Roslagen_Män[[#This Row],[Århundrade]],tbl_LK_Roslagen_Män[[#This Row],[Född]])</f>
        <v>1971</v>
      </c>
      <c r="M211" s="44">
        <f>tbl_LK_Roslagen_Män[[#This Row],[År]]-tbl_LK_Roslagen_Män[[#This Row],[Född_år]]</f>
        <v>49</v>
      </c>
      <c r="N211" t="str">
        <f t="shared" si="3"/>
        <v>K/M45-49</v>
      </c>
    </row>
    <row r="212" spans="1:14" ht="18" customHeight="1">
      <c r="A212" s="6">
        <v>5000</v>
      </c>
      <c r="B212" s="23">
        <v>1.3617245370370372E-2</v>
      </c>
      <c r="C212" s="4" t="s">
        <v>1111</v>
      </c>
      <c r="D212" s="4" t="s">
        <v>1038</v>
      </c>
      <c r="E212" s="2">
        <v>44788</v>
      </c>
      <c r="F212" s="4" t="s">
        <v>1040</v>
      </c>
      <c r="G212" s="4"/>
      <c r="H212" s="29">
        <v>44797</v>
      </c>
      <c r="I212" s="43" t="str">
        <f>RIGHT(tbl_LK_Roslagen_Män[[#This Row],[Person]],2)</f>
        <v>76</v>
      </c>
      <c r="J212" s="45" t="str">
        <f>TEXT(tbl_LK_Roslagen_Män[[#This Row],[När]],"ÅÅÅÅ")</f>
        <v>2022</v>
      </c>
      <c r="K212" s="44">
        <f>IF(tbl_LK_Roslagen_Män[[#This Row],[Född]]&lt;"23",20,19)</f>
        <v>19</v>
      </c>
      <c r="L212" s="44" t="str">
        <f>CONCATENATE(tbl_LK_Roslagen_Män[[#This Row],[Århundrade]],tbl_LK_Roslagen_Män[[#This Row],[Född]])</f>
        <v>1976</v>
      </c>
      <c r="M212" s="44">
        <f>tbl_LK_Roslagen_Män[[#This Row],[År]]-tbl_LK_Roslagen_Män[[#This Row],[Född_år]]</f>
        <v>46</v>
      </c>
      <c r="N212" t="str">
        <f t="shared" si="3"/>
        <v>K/M45-49</v>
      </c>
    </row>
    <row r="213" spans="1:14" ht="18" customHeight="1">
      <c r="A213" s="6">
        <v>5000</v>
      </c>
      <c r="B213" s="4" t="s">
        <v>216</v>
      </c>
      <c r="C213" s="4" t="s">
        <v>58</v>
      </c>
      <c r="D213" s="4" t="s">
        <v>200</v>
      </c>
      <c r="E213" s="5">
        <v>43319</v>
      </c>
      <c r="F213" s="5" t="s">
        <v>201</v>
      </c>
      <c r="G213" s="4" t="s">
        <v>208</v>
      </c>
      <c r="H213" s="29">
        <v>43321</v>
      </c>
      <c r="I213" s="43" t="str">
        <f>RIGHT(tbl_LK_Roslagen_Män[[#This Row],[Person]],2)</f>
        <v>95</v>
      </c>
      <c r="J213" s="45" t="str">
        <f>TEXT(tbl_LK_Roslagen_Män[[#This Row],[När]],"ÅÅÅÅ")</f>
        <v>2018</v>
      </c>
      <c r="K213" s="44">
        <f>IF(tbl_LK_Roslagen_Män[[#This Row],[Född]]&lt;"23",20,19)</f>
        <v>19</v>
      </c>
      <c r="L213" s="44" t="str">
        <f>CONCATENATE(tbl_LK_Roslagen_Män[[#This Row],[Århundrade]],tbl_LK_Roslagen_Män[[#This Row],[Född]])</f>
        <v>1995</v>
      </c>
      <c r="M213" s="44">
        <f>tbl_LK_Roslagen_Män[[#This Row],[År]]-tbl_LK_Roslagen_Män[[#This Row],[Född_år]]</f>
        <v>23</v>
      </c>
      <c r="N213" t="str">
        <f t="shared" si="3"/>
        <v>K/M Senior</v>
      </c>
    </row>
    <row r="214" spans="1:14" ht="18" customHeight="1">
      <c r="A214" s="6">
        <v>5000</v>
      </c>
      <c r="B214" s="4" t="s">
        <v>957</v>
      </c>
      <c r="C214" s="4" t="s">
        <v>66</v>
      </c>
      <c r="D214" s="4" t="s">
        <v>133</v>
      </c>
      <c r="E214" s="2">
        <v>44349</v>
      </c>
      <c r="F214" s="1" t="s">
        <v>952</v>
      </c>
      <c r="G214" s="4"/>
      <c r="H214" s="29">
        <v>44354</v>
      </c>
      <c r="I214" s="43" t="str">
        <f>RIGHT(tbl_LK_Roslagen_Män[[#This Row],[Person]],2)</f>
        <v>74</v>
      </c>
      <c r="J214" s="45" t="str">
        <f>TEXT(tbl_LK_Roslagen_Män[[#This Row],[När]],"ÅÅÅÅ")</f>
        <v>2021</v>
      </c>
      <c r="K214" s="44">
        <f>IF(tbl_LK_Roslagen_Män[[#This Row],[Född]]&lt;"23",20,19)</f>
        <v>19</v>
      </c>
      <c r="L214" s="44" t="str">
        <f>CONCATENATE(tbl_LK_Roslagen_Män[[#This Row],[Århundrade]],tbl_LK_Roslagen_Män[[#This Row],[Född]])</f>
        <v>1974</v>
      </c>
      <c r="M214" s="44">
        <f>tbl_LK_Roslagen_Män[[#This Row],[År]]-tbl_LK_Roslagen_Män[[#This Row],[Född_år]]</f>
        <v>47</v>
      </c>
      <c r="N214" t="str">
        <f t="shared" si="3"/>
        <v>K/M45-49</v>
      </c>
    </row>
    <row r="215" spans="1:14" ht="18" customHeight="1">
      <c r="A215" s="6">
        <v>5000</v>
      </c>
      <c r="B215" s="23" t="s">
        <v>1171</v>
      </c>
      <c r="C215" s="4" t="s">
        <v>1106</v>
      </c>
      <c r="D215" s="4" t="s">
        <v>9</v>
      </c>
      <c r="E215" s="2">
        <v>45154</v>
      </c>
      <c r="F215" s="4" t="s">
        <v>1146</v>
      </c>
      <c r="G215" s="4"/>
      <c r="H215" s="29">
        <v>45161</v>
      </c>
      <c r="I215" s="43" t="str">
        <f>RIGHT(tbl_LK_Roslagen_Män[[#This Row],[Person]],2)</f>
        <v>79</v>
      </c>
      <c r="J215" s="45" t="str">
        <f>TEXT(tbl_LK_Roslagen_Män[[#This Row],[När]],"ÅÅÅÅ")</f>
        <v>2023</v>
      </c>
      <c r="K215" s="44">
        <f>IF(tbl_LK_Roslagen_Män[[#This Row],[Född]]&lt;"23",20,19)</f>
        <v>19</v>
      </c>
      <c r="L215" s="44" t="str">
        <f>CONCATENATE(tbl_LK_Roslagen_Män[[#This Row],[Århundrade]],tbl_LK_Roslagen_Män[[#This Row],[Född]])</f>
        <v>1979</v>
      </c>
      <c r="M215" s="44">
        <f>tbl_LK_Roslagen_Män[[#This Row],[År]]-tbl_LK_Roslagen_Män[[#This Row],[Född_år]]</f>
        <v>44</v>
      </c>
      <c r="N215" t="str">
        <f t="shared" si="3"/>
        <v>K/M40-44</v>
      </c>
    </row>
    <row r="216" spans="1:14" ht="18" customHeight="1">
      <c r="A216" s="6">
        <v>5000</v>
      </c>
      <c r="B216" s="4" t="s">
        <v>346</v>
      </c>
      <c r="C216" s="4" t="s">
        <v>52</v>
      </c>
      <c r="D216" s="4" t="s">
        <v>133</v>
      </c>
      <c r="E216" s="5">
        <v>43693</v>
      </c>
      <c r="F216" s="4" t="s">
        <v>300</v>
      </c>
      <c r="G216" s="4" t="s">
        <v>250</v>
      </c>
      <c r="H216" s="29">
        <v>43694</v>
      </c>
      <c r="I216" s="43" t="str">
        <f>RIGHT(tbl_LK_Roslagen_Män[[#This Row],[Person]],2)</f>
        <v>69</v>
      </c>
      <c r="J216" s="45" t="str">
        <f>TEXT(tbl_LK_Roslagen_Män[[#This Row],[När]],"ÅÅÅÅ")</f>
        <v>2019</v>
      </c>
      <c r="K216" s="44">
        <f>IF(tbl_LK_Roslagen_Män[[#This Row],[Född]]&lt;"23",20,19)</f>
        <v>19</v>
      </c>
      <c r="L216" s="44" t="str">
        <f>CONCATENATE(tbl_LK_Roslagen_Män[[#This Row],[Århundrade]],tbl_LK_Roslagen_Män[[#This Row],[Född]])</f>
        <v>1969</v>
      </c>
      <c r="M216" s="44">
        <f>tbl_LK_Roslagen_Män[[#This Row],[År]]-tbl_LK_Roslagen_Män[[#This Row],[Född_år]]</f>
        <v>50</v>
      </c>
      <c r="N216" t="str">
        <f t="shared" si="3"/>
        <v>K/M50-54</v>
      </c>
    </row>
    <row r="217" spans="1:14" ht="18" customHeight="1">
      <c r="A217" s="6">
        <v>5000</v>
      </c>
      <c r="B217" s="4" t="s">
        <v>78</v>
      </c>
      <c r="C217" s="4" t="s">
        <v>52</v>
      </c>
      <c r="D217" s="4" t="s">
        <v>37</v>
      </c>
      <c r="E217" s="5">
        <v>42966</v>
      </c>
      <c r="F217" s="5"/>
      <c r="G217" s="4" t="s">
        <v>79</v>
      </c>
      <c r="H217" s="29">
        <v>42968</v>
      </c>
      <c r="I217" s="43" t="str">
        <f>RIGHT(tbl_LK_Roslagen_Män[[#This Row],[Person]],2)</f>
        <v>69</v>
      </c>
      <c r="J217" s="45" t="str">
        <f>TEXT(tbl_LK_Roslagen_Män[[#This Row],[När]],"ÅÅÅÅ")</f>
        <v>2017</v>
      </c>
      <c r="K217" s="44">
        <f>IF(tbl_LK_Roslagen_Män[[#This Row],[Född]]&lt;"23",20,19)</f>
        <v>19</v>
      </c>
      <c r="L217" s="44" t="str">
        <f>CONCATENATE(tbl_LK_Roslagen_Män[[#This Row],[Århundrade]],tbl_LK_Roslagen_Män[[#This Row],[Född]])</f>
        <v>1969</v>
      </c>
      <c r="M217" s="44">
        <f>tbl_LK_Roslagen_Män[[#This Row],[År]]-tbl_LK_Roslagen_Män[[#This Row],[Född_år]]</f>
        <v>48</v>
      </c>
      <c r="N217" t="str">
        <f t="shared" si="3"/>
        <v>K/M45-49</v>
      </c>
    </row>
    <row r="218" spans="1:14" ht="18" customHeight="1">
      <c r="A218" s="6">
        <v>5000</v>
      </c>
      <c r="B218" s="4" t="s">
        <v>217</v>
      </c>
      <c r="C218" s="4" t="s">
        <v>52</v>
      </c>
      <c r="D218" s="4" t="s">
        <v>142</v>
      </c>
      <c r="E218" s="5">
        <v>43322</v>
      </c>
      <c r="F218" s="5" t="s">
        <v>143</v>
      </c>
      <c r="G218" s="4"/>
      <c r="H218" s="29">
        <v>43325</v>
      </c>
      <c r="I218" s="43" t="str">
        <f>RIGHT(tbl_LK_Roslagen_Män[[#This Row],[Person]],2)</f>
        <v>69</v>
      </c>
      <c r="J218" s="45" t="str">
        <f>TEXT(tbl_LK_Roslagen_Män[[#This Row],[När]],"ÅÅÅÅ")</f>
        <v>2018</v>
      </c>
      <c r="K218" s="44">
        <f>IF(tbl_LK_Roslagen_Män[[#This Row],[Född]]&lt;"23",20,19)</f>
        <v>19</v>
      </c>
      <c r="L218" s="44" t="str">
        <f>CONCATENATE(tbl_LK_Roslagen_Män[[#This Row],[Århundrade]],tbl_LK_Roslagen_Män[[#This Row],[Född]])</f>
        <v>1969</v>
      </c>
      <c r="M218" s="44">
        <f>tbl_LK_Roslagen_Män[[#This Row],[År]]-tbl_LK_Roslagen_Män[[#This Row],[Född_år]]</f>
        <v>49</v>
      </c>
      <c r="N218" t="str">
        <f t="shared" si="3"/>
        <v>K/M45-49</v>
      </c>
    </row>
    <row r="219" spans="1:14" ht="18" customHeight="1">
      <c r="A219" s="6">
        <v>5000</v>
      </c>
      <c r="B219" s="4" t="s">
        <v>218</v>
      </c>
      <c r="C219" s="4" t="s">
        <v>52</v>
      </c>
      <c r="D219" s="4" t="s">
        <v>83</v>
      </c>
      <c r="E219" s="5">
        <v>43330</v>
      </c>
      <c r="F219" s="5" t="s">
        <v>146</v>
      </c>
      <c r="G219" s="4"/>
      <c r="H219" s="29">
        <v>43331</v>
      </c>
      <c r="I219" s="43" t="str">
        <f>RIGHT(tbl_LK_Roslagen_Män[[#This Row],[Person]],2)</f>
        <v>69</v>
      </c>
      <c r="J219" s="45" t="str">
        <f>TEXT(tbl_LK_Roslagen_Män[[#This Row],[När]],"ÅÅÅÅ")</f>
        <v>2018</v>
      </c>
      <c r="K219" s="44">
        <f>IF(tbl_LK_Roslagen_Män[[#This Row],[Född]]&lt;"23",20,19)</f>
        <v>19</v>
      </c>
      <c r="L219" s="44" t="str">
        <f>CONCATENATE(tbl_LK_Roslagen_Män[[#This Row],[Århundrade]],tbl_LK_Roslagen_Män[[#This Row],[Född]])</f>
        <v>1969</v>
      </c>
      <c r="M219" s="44">
        <f>tbl_LK_Roslagen_Män[[#This Row],[År]]-tbl_LK_Roslagen_Män[[#This Row],[Född_år]]</f>
        <v>49</v>
      </c>
      <c r="N219" t="str">
        <f t="shared" si="3"/>
        <v>K/M45-49</v>
      </c>
    </row>
    <row r="220" spans="1:14" ht="18" customHeight="1">
      <c r="A220" s="6">
        <v>5000</v>
      </c>
      <c r="B220" s="4" t="s">
        <v>219</v>
      </c>
      <c r="C220" s="4" t="s">
        <v>52</v>
      </c>
      <c r="D220" s="4" t="s">
        <v>220</v>
      </c>
      <c r="E220" s="5">
        <v>43258</v>
      </c>
      <c r="F220" s="4" t="s">
        <v>221</v>
      </c>
      <c r="G220" s="4"/>
      <c r="H220" s="28">
        <v>43262</v>
      </c>
      <c r="I220" s="43" t="str">
        <f>RIGHT(tbl_LK_Roslagen_Män[[#This Row],[Person]],2)</f>
        <v>69</v>
      </c>
      <c r="J220" s="45" t="str">
        <f>TEXT(tbl_LK_Roslagen_Män[[#This Row],[När]],"ÅÅÅÅ")</f>
        <v>2018</v>
      </c>
      <c r="K220" s="44">
        <f>IF(tbl_LK_Roslagen_Män[[#This Row],[Född]]&lt;"23",20,19)</f>
        <v>19</v>
      </c>
      <c r="L220" s="44" t="str">
        <f>CONCATENATE(tbl_LK_Roslagen_Män[[#This Row],[Århundrade]],tbl_LK_Roslagen_Män[[#This Row],[Född]])</f>
        <v>1969</v>
      </c>
      <c r="M220" s="44">
        <f>tbl_LK_Roslagen_Män[[#This Row],[År]]-tbl_LK_Roslagen_Män[[#This Row],[Född_år]]</f>
        <v>49</v>
      </c>
      <c r="N220" t="str">
        <f t="shared" si="3"/>
        <v>K/M45-49</v>
      </c>
    </row>
    <row r="221" spans="1:14" ht="18" customHeight="1">
      <c r="A221" s="6">
        <v>5000</v>
      </c>
      <c r="B221" s="4" t="s">
        <v>222</v>
      </c>
      <c r="C221" s="4" t="s">
        <v>52</v>
      </c>
      <c r="D221" s="4" t="s">
        <v>200</v>
      </c>
      <c r="E221" s="5">
        <v>43319</v>
      </c>
      <c r="F221" s="5" t="s">
        <v>201</v>
      </c>
      <c r="G221" s="4"/>
      <c r="H221" s="29">
        <v>43321</v>
      </c>
      <c r="I221" s="43" t="str">
        <f>RIGHT(tbl_LK_Roslagen_Män[[#This Row],[Person]],2)</f>
        <v>69</v>
      </c>
      <c r="J221" s="45" t="str">
        <f>TEXT(tbl_LK_Roslagen_Män[[#This Row],[När]],"ÅÅÅÅ")</f>
        <v>2018</v>
      </c>
      <c r="K221" s="44">
        <f>IF(tbl_LK_Roslagen_Män[[#This Row],[Född]]&lt;"23",20,19)</f>
        <v>19</v>
      </c>
      <c r="L221" s="44" t="str">
        <f>CONCATENATE(tbl_LK_Roslagen_Män[[#This Row],[Århundrade]],tbl_LK_Roslagen_Män[[#This Row],[Född]])</f>
        <v>1969</v>
      </c>
      <c r="M221" s="44">
        <f>tbl_LK_Roslagen_Män[[#This Row],[År]]-tbl_LK_Roslagen_Män[[#This Row],[Född_år]]</f>
        <v>49</v>
      </c>
      <c r="N221" t="str">
        <f t="shared" si="3"/>
        <v>K/M45-49</v>
      </c>
    </row>
    <row r="222" spans="1:14" ht="18" customHeight="1">
      <c r="A222" s="6">
        <v>5000</v>
      </c>
      <c r="B222" s="4" t="s">
        <v>884</v>
      </c>
      <c r="C222" s="4" t="s">
        <v>880</v>
      </c>
      <c r="D222" s="4" t="s">
        <v>83</v>
      </c>
      <c r="E222" s="5">
        <v>44065</v>
      </c>
      <c r="F222" s="5" t="s">
        <v>798</v>
      </c>
      <c r="G222" s="4"/>
      <c r="H222" s="29">
        <v>44068</v>
      </c>
      <c r="I222" s="43" t="str">
        <f>RIGHT(tbl_LK_Roslagen_Män[[#This Row],[Person]],2)</f>
        <v>66</v>
      </c>
      <c r="J222" s="45" t="str">
        <f>TEXT(tbl_LK_Roslagen_Män[[#This Row],[När]],"ÅÅÅÅ")</f>
        <v>2020</v>
      </c>
      <c r="K222" s="44">
        <f>IF(tbl_LK_Roslagen_Män[[#This Row],[Född]]&lt;"23",20,19)</f>
        <v>19</v>
      </c>
      <c r="L222" s="44" t="str">
        <f>CONCATENATE(tbl_LK_Roslagen_Män[[#This Row],[Århundrade]],tbl_LK_Roslagen_Män[[#This Row],[Född]])</f>
        <v>1966</v>
      </c>
      <c r="M222" s="44">
        <f>tbl_LK_Roslagen_Män[[#This Row],[År]]-tbl_LK_Roslagen_Män[[#This Row],[Född_år]]</f>
        <v>54</v>
      </c>
      <c r="N222" t="str">
        <f t="shared" si="3"/>
        <v>K/M50-54</v>
      </c>
    </row>
    <row r="223" spans="1:14" ht="18" customHeight="1">
      <c r="A223" s="6">
        <v>5000</v>
      </c>
      <c r="B223" s="4" t="s">
        <v>958</v>
      </c>
      <c r="C223" s="4" t="s">
        <v>52</v>
      </c>
      <c r="D223" s="4" t="s">
        <v>83</v>
      </c>
      <c r="E223" s="2">
        <v>44443</v>
      </c>
      <c r="F223" s="1" t="s">
        <v>925</v>
      </c>
      <c r="G223" s="4"/>
      <c r="H223" s="29">
        <v>44447</v>
      </c>
      <c r="I223" s="43" t="str">
        <f>RIGHT(tbl_LK_Roslagen_Män[[#This Row],[Person]],2)</f>
        <v>69</v>
      </c>
      <c r="J223" s="45" t="str">
        <f>TEXT(tbl_LK_Roslagen_Män[[#This Row],[När]],"ÅÅÅÅ")</f>
        <v>2021</v>
      </c>
      <c r="K223" s="44">
        <f>IF(tbl_LK_Roslagen_Män[[#This Row],[Född]]&lt;"23",20,19)</f>
        <v>19</v>
      </c>
      <c r="L223" s="44" t="str">
        <f>CONCATENATE(tbl_LK_Roslagen_Män[[#This Row],[Århundrade]],tbl_LK_Roslagen_Män[[#This Row],[Född]])</f>
        <v>1969</v>
      </c>
      <c r="M223" s="44">
        <f>tbl_LK_Roslagen_Män[[#This Row],[År]]-tbl_LK_Roslagen_Män[[#This Row],[Född_år]]</f>
        <v>52</v>
      </c>
      <c r="N223" t="str">
        <f t="shared" si="3"/>
        <v>K/M50-54</v>
      </c>
    </row>
    <row r="224" spans="1:14" ht="18" customHeight="1">
      <c r="A224" s="6">
        <v>5000</v>
      </c>
      <c r="B224" s="23" t="s">
        <v>1172</v>
      </c>
      <c r="C224" s="4" t="s">
        <v>1116</v>
      </c>
      <c r="D224" s="4" t="s">
        <v>9</v>
      </c>
      <c r="E224" s="2">
        <v>45154</v>
      </c>
      <c r="F224" s="4" t="s">
        <v>1146</v>
      </c>
      <c r="G224" s="4" t="s">
        <v>257</v>
      </c>
      <c r="H224" s="29">
        <v>45161</v>
      </c>
      <c r="I224" s="43" t="str">
        <f>RIGHT(tbl_LK_Roslagen_Män[[#This Row],[Person]],2)</f>
        <v>85</v>
      </c>
      <c r="J224" s="45" t="str">
        <f>TEXT(tbl_LK_Roslagen_Män[[#This Row],[När]],"ÅÅÅÅ")</f>
        <v>2023</v>
      </c>
      <c r="K224" s="44">
        <f>IF(tbl_LK_Roslagen_Män[[#This Row],[Född]]&lt;"23",20,19)</f>
        <v>19</v>
      </c>
      <c r="L224" s="44" t="str">
        <f>CONCATENATE(tbl_LK_Roslagen_Män[[#This Row],[Århundrade]],tbl_LK_Roslagen_Män[[#This Row],[Född]])</f>
        <v>1985</v>
      </c>
      <c r="M224" s="44">
        <f>tbl_LK_Roslagen_Män[[#This Row],[År]]-tbl_LK_Roslagen_Män[[#This Row],[Född_år]]</f>
        <v>38</v>
      </c>
      <c r="N224" t="str">
        <f t="shared" si="3"/>
        <v>K/M35-39</v>
      </c>
    </row>
    <row r="225" spans="1:14" ht="18" customHeight="1">
      <c r="A225" s="6">
        <v>5000</v>
      </c>
      <c r="B225" s="4" t="s">
        <v>885</v>
      </c>
      <c r="C225" s="4" t="s">
        <v>52</v>
      </c>
      <c r="D225" s="4" t="s">
        <v>83</v>
      </c>
      <c r="E225" s="5">
        <v>44065</v>
      </c>
      <c r="F225" s="5" t="s">
        <v>798</v>
      </c>
      <c r="G225" s="4"/>
      <c r="H225" s="29">
        <v>44068</v>
      </c>
      <c r="I225" s="43" t="str">
        <f>RIGHT(tbl_LK_Roslagen_Män[[#This Row],[Person]],2)</f>
        <v>69</v>
      </c>
      <c r="J225" s="45" t="str">
        <f>TEXT(tbl_LK_Roslagen_Män[[#This Row],[När]],"ÅÅÅÅ")</f>
        <v>2020</v>
      </c>
      <c r="K225" s="44">
        <f>IF(tbl_LK_Roslagen_Män[[#This Row],[Född]]&lt;"23",20,19)</f>
        <v>19</v>
      </c>
      <c r="L225" s="44" t="str">
        <f>CONCATENATE(tbl_LK_Roslagen_Män[[#This Row],[Århundrade]],tbl_LK_Roslagen_Män[[#This Row],[Född]])</f>
        <v>1969</v>
      </c>
      <c r="M225" s="44">
        <f>tbl_LK_Roslagen_Män[[#This Row],[År]]-tbl_LK_Roslagen_Män[[#This Row],[Född_år]]</f>
        <v>51</v>
      </c>
      <c r="N225" t="str">
        <f t="shared" si="3"/>
        <v>K/M50-54</v>
      </c>
    </row>
    <row r="226" spans="1:14" ht="18" customHeight="1">
      <c r="A226" s="6">
        <v>5000</v>
      </c>
      <c r="B226" s="23" t="s">
        <v>1173</v>
      </c>
      <c r="C226" s="21" t="s">
        <v>892</v>
      </c>
      <c r="D226" s="4" t="s">
        <v>9</v>
      </c>
      <c r="E226" s="2">
        <v>45154</v>
      </c>
      <c r="F226" s="4" t="s">
        <v>1146</v>
      </c>
      <c r="G226" s="4"/>
      <c r="H226" s="29">
        <v>45161</v>
      </c>
      <c r="I226" s="43" t="str">
        <f>RIGHT(tbl_LK_Roslagen_Män[[#This Row],[Person]],2)</f>
        <v>69</v>
      </c>
      <c r="J226" s="45" t="str">
        <f>TEXT(tbl_LK_Roslagen_Män[[#This Row],[När]],"ÅÅÅÅ")</f>
        <v>2023</v>
      </c>
      <c r="K226" s="44">
        <f>IF(tbl_LK_Roslagen_Män[[#This Row],[Född]]&lt;"23",20,19)</f>
        <v>19</v>
      </c>
      <c r="L226" s="44" t="str">
        <f>CONCATENATE(tbl_LK_Roslagen_Män[[#This Row],[Århundrade]],tbl_LK_Roslagen_Män[[#This Row],[Född]])</f>
        <v>1969</v>
      </c>
      <c r="M226" s="44">
        <f>tbl_LK_Roslagen_Män[[#This Row],[År]]-tbl_LK_Roslagen_Män[[#This Row],[Född_år]]</f>
        <v>54</v>
      </c>
      <c r="N226" t="str">
        <f t="shared" si="3"/>
        <v>K/M50-54</v>
      </c>
    </row>
    <row r="227" spans="1:14" ht="18" customHeight="1">
      <c r="A227" s="6">
        <v>5000</v>
      </c>
      <c r="B227" s="4" t="s">
        <v>347</v>
      </c>
      <c r="C227" s="4" t="s">
        <v>55</v>
      </c>
      <c r="D227" s="4" t="s">
        <v>133</v>
      </c>
      <c r="E227" s="5">
        <v>43693</v>
      </c>
      <c r="F227" s="5" t="s">
        <v>300</v>
      </c>
      <c r="G227" s="4" t="s">
        <v>276</v>
      </c>
      <c r="H227" s="29">
        <v>43694</v>
      </c>
      <c r="I227" s="43" t="str">
        <f>RIGHT(tbl_LK_Roslagen_Män[[#This Row],[Person]],2)</f>
        <v>61</v>
      </c>
      <c r="J227" s="45" t="str">
        <f>TEXT(tbl_LK_Roslagen_Män[[#This Row],[När]],"ÅÅÅÅ")</f>
        <v>2019</v>
      </c>
      <c r="K227" s="44">
        <f>IF(tbl_LK_Roslagen_Män[[#This Row],[Född]]&lt;"23",20,19)</f>
        <v>19</v>
      </c>
      <c r="L227" s="44" t="str">
        <f>CONCATENATE(tbl_LK_Roslagen_Män[[#This Row],[Århundrade]],tbl_LK_Roslagen_Män[[#This Row],[Född]])</f>
        <v>1961</v>
      </c>
      <c r="M227" s="44">
        <f>tbl_LK_Roslagen_Män[[#This Row],[År]]-tbl_LK_Roslagen_Män[[#This Row],[Född_år]]</f>
        <v>58</v>
      </c>
      <c r="N227" t="str">
        <f t="shared" si="3"/>
        <v>K/M55-59</v>
      </c>
    </row>
    <row r="228" spans="1:14" ht="18" customHeight="1">
      <c r="A228" s="6">
        <v>5000</v>
      </c>
      <c r="B228" s="4" t="s">
        <v>348</v>
      </c>
      <c r="C228" s="4" t="s">
        <v>52</v>
      </c>
      <c r="D228" s="4" t="s">
        <v>83</v>
      </c>
      <c r="E228" s="5">
        <v>43708</v>
      </c>
      <c r="F228" s="5" t="s">
        <v>321</v>
      </c>
      <c r="G228" s="4"/>
      <c r="H228" s="29">
        <v>43710</v>
      </c>
      <c r="I228" s="43" t="str">
        <f>RIGHT(tbl_LK_Roslagen_Män[[#This Row],[Person]],2)</f>
        <v>69</v>
      </c>
      <c r="J228" s="45" t="str">
        <f>TEXT(tbl_LK_Roslagen_Män[[#This Row],[När]],"ÅÅÅÅ")</f>
        <v>2019</v>
      </c>
      <c r="K228" s="44">
        <f>IF(tbl_LK_Roslagen_Män[[#This Row],[Född]]&lt;"23",20,19)</f>
        <v>19</v>
      </c>
      <c r="L228" s="44" t="str">
        <f>CONCATENATE(tbl_LK_Roslagen_Män[[#This Row],[Århundrade]],tbl_LK_Roslagen_Män[[#This Row],[Född]])</f>
        <v>1969</v>
      </c>
      <c r="M228" s="44">
        <f>tbl_LK_Roslagen_Män[[#This Row],[År]]-tbl_LK_Roslagen_Män[[#This Row],[Född_år]]</f>
        <v>50</v>
      </c>
      <c r="N228" t="str">
        <f t="shared" si="3"/>
        <v>K/M50-54</v>
      </c>
    </row>
    <row r="229" spans="1:14" ht="18" customHeight="1">
      <c r="A229" s="6">
        <v>5000</v>
      </c>
      <c r="B229" s="4" t="s">
        <v>80</v>
      </c>
      <c r="C229" s="4" t="s">
        <v>55</v>
      </c>
      <c r="D229" s="4" t="s">
        <v>37</v>
      </c>
      <c r="E229" s="5">
        <v>42966</v>
      </c>
      <c r="F229" s="5"/>
      <c r="G229" s="4" t="s">
        <v>56</v>
      </c>
      <c r="H229" s="29">
        <v>42968</v>
      </c>
      <c r="I229" s="43" t="str">
        <f>RIGHT(tbl_LK_Roslagen_Män[[#This Row],[Person]],2)</f>
        <v>61</v>
      </c>
      <c r="J229" s="45" t="str">
        <f>TEXT(tbl_LK_Roslagen_Män[[#This Row],[När]],"ÅÅÅÅ")</f>
        <v>2017</v>
      </c>
      <c r="K229" s="44">
        <f>IF(tbl_LK_Roslagen_Män[[#This Row],[Född]]&lt;"23",20,19)</f>
        <v>19</v>
      </c>
      <c r="L229" s="44" t="str">
        <f>CONCATENATE(tbl_LK_Roslagen_Män[[#This Row],[Århundrade]],tbl_LK_Roslagen_Män[[#This Row],[Född]])</f>
        <v>1961</v>
      </c>
      <c r="M229" s="44">
        <f>tbl_LK_Roslagen_Män[[#This Row],[År]]-tbl_LK_Roslagen_Män[[#This Row],[Född_år]]</f>
        <v>56</v>
      </c>
      <c r="N229" t="str">
        <f t="shared" si="3"/>
        <v>K/M55-59</v>
      </c>
    </row>
    <row r="230" spans="1:14" ht="18" customHeight="1">
      <c r="A230" s="6">
        <v>5000</v>
      </c>
      <c r="B230" s="4" t="s">
        <v>349</v>
      </c>
      <c r="C230" s="4" t="s">
        <v>55</v>
      </c>
      <c r="D230" s="4" t="s">
        <v>83</v>
      </c>
      <c r="E230" s="5">
        <v>43708</v>
      </c>
      <c r="F230" s="5" t="s">
        <v>321</v>
      </c>
      <c r="G230" s="4"/>
      <c r="H230" s="29">
        <v>43710</v>
      </c>
      <c r="I230" s="43" t="str">
        <f>RIGHT(tbl_LK_Roslagen_Män[[#This Row],[Person]],2)</f>
        <v>61</v>
      </c>
      <c r="J230" s="45" t="str">
        <f>TEXT(tbl_LK_Roslagen_Män[[#This Row],[När]],"ÅÅÅÅ")</f>
        <v>2019</v>
      </c>
      <c r="K230" s="44">
        <f>IF(tbl_LK_Roslagen_Män[[#This Row],[Född]]&lt;"23",20,19)</f>
        <v>19</v>
      </c>
      <c r="L230" s="44" t="str">
        <f>CONCATENATE(tbl_LK_Roslagen_Män[[#This Row],[Århundrade]],tbl_LK_Roslagen_Män[[#This Row],[Född]])</f>
        <v>1961</v>
      </c>
      <c r="M230" s="44">
        <f>tbl_LK_Roslagen_Män[[#This Row],[År]]-tbl_LK_Roslagen_Män[[#This Row],[Född_år]]</f>
        <v>58</v>
      </c>
      <c r="N230" t="str">
        <f t="shared" si="3"/>
        <v>K/M55-59</v>
      </c>
    </row>
    <row r="231" spans="1:14" ht="18" customHeight="1">
      <c r="A231" s="6">
        <v>5000</v>
      </c>
      <c r="B231" s="4" t="s">
        <v>223</v>
      </c>
      <c r="C231" s="4" t="s">
        <v>55</v>
      </c>
      <c r="D231" s="4" t="s">
        <v>142</v>
      </c>
      <c r="E231" s="5">
        <v>43322</v>
      </c>
      <c r="F231" s="5" t="s">
        <v>143</v>
      </c>
      <c r="G231" s="4"/>
      <c r="H231" s="29">
        <v>43325</v>
      </c>
      <c r="I231" s="43" t="str">
        <f>RIGHT(tbl_LK_Roslagen_Män[[#This Row],[Person]],2)</f>
        <v>61</v>
      </c>
      <c r="J231" s="45" t="str">
        <f>TEXT(tbl_LK_Roslagen_Män[[#This Row],[När]],"ÅÅÅÅ")</f>
        <v>2018</v>
      </c>
      <c r="K231" s="44">
        <f>IF(tbl_LK_Roslagen_Män[[#This Row],[Född]]&lt;"23",20,19)</f>
        <v>19</v>
      </c>
      <c r="L231" s="44" t="str">
        <f>CONCATENATE(tbl_LK_Roslagen_Män[[#This Row],[Århundrade]],tbl_LK_Roslagen_Män[[#This Row],[Född]])</f>
        <v>1961</v>
      </c>
      <c r="M231" s="44">
        <f>tbl_LK_Roslagen_Män[[#This Row],[År]]-tbl_LK_Roslagen_Män[[#This Row],[Född_år]]</f>
        <v>57</v>
      </c>
      <c r="N231" t="str">
        <f t="shared" si="3"/>
        <v>K/M55-59</v>
      </c>
    </row>
    <row r="232" spans="1:14" ht="18" customHeight="1">
      <c r="A232" s="6">
        <v>5000</v>
      </c>
      <c r="B232" s="4" t="s">
        <v>224</v>
      </c>
      <c r="C232" s="4" t="s">
        <v>141</v>
      </c>
      <c r="D232" s="4" t="s">
        <v>83</v>
      </c>
      <c r="E232" s="5">
        <v>43330</v>
      </c>
      <c r="F232" s="5" t="s">
        <v>146</v>
      </c>
      <c r="G232" s="4"/>
      <c r="H232" s="29">
        <v>43331</v>
      </c>
      <c r="I232" s="43" t="str">
        <f>RIGHT(tbl_LK_Roslagen_Män[[#This Row],[Person]],2)</f>
        <v>52</v>
      </c>
      <c r="J232" s="45" t="str">
        <f>TEXT(tbl_LK_Roslagen_Män[[#This Row],[När]],"ÅÅÅÅ")</f>
        <v>2018</v>
      </c>
      <c r="K232" s="44">
        <f>IF(tbl_LK_Roslagen_Män[[#This Row],[Född]]&lt;"23",20,19)</f>
        <v>19</v>
      </c>
      <c r="L232" s="44" t="str">
        <f>CONCATENATE(tbl_LK_Roslagen_Män[[#This Row],[Århundrade]],tbl_LK_Roslagen_Män[[#This Row],[Född]])</f>
        <v>1952</v>
      </c>
      <c r="M232" s="44">
        <f>tbl_LK_Roslagen_Män[[#This Row],[År]]-tbl_LK_Roslagen_Män[[#This Row],[Född_år]]</f>
        <v>66</v>
      </c>
      <c r="N232" t="str">
        <f t="shared" si="3"/>
        <v>K/M65-69</v>
      </c>
    </row>
    <row r="233" spans="1:14" ht="18" customHeight="1">
      <c r="A233" s="6">
        <v>5000</v>
      </c>
      <c r="B233" s="4" t="s">
        <v>959</v>
      </c>
      <c r="C233" s="4" t="s">
        <v>55</v>
      </c>
      <c r="D233" s="4" t="s">
        <v>83</v>
      </c>
      <c r="E233" s="2">
        <v>44443</v>
      </c>
      <c r="F233" s="1" t="s">
        <v>925</v>
      </c>
      <c r="G233" s="4" t="s">
        <v>956</v>
      </c>
      <c r="H233" s="29">
        <v>44447</v>
      </c>
      <c r="I233" s="43" t="str">
        <f>RIGHT(tbl_LK_Roslagen_Män[[#This Row],[Person]],2)</f>
        <v>61</v>
      </c>
      <c r="J233" s="45" t="str">
        <f>TEXT(tbl_LK_Roslagen_Män[[#This Row],[När]],"ÅÅÅÅ")</f>
        <v>2021</v>
      </c>
      <c r="K233" s="44">
        <f>IF(tbl_LK_Roslagen_Män[[#This Row],[Född]]&lt;"23",20,19)</f>
        <v>19</v>
      </c>
      <c r="L233" s="44" t="str">
        <f>CONCATENATE(tbl_LK_Roslagen_Män[[#This Row],[Århundrade]],tbl_LK_Roslagen_Män[[#This Row],[Född]])</f>
        <v>1961</v>
      </c>
      <c r="M233" s="44">
        <f>tbl_LK_Roslagen_Män[[#This Row],[År]]-tbl_LK_Roslagen_Män[[#This Row],[Född_år]]</f>
        <v>60</v>
      </c>
      <c r="N233" t="str">
        <f t="shared" si="3"/>
        <v>K/M60-64</v>
      </c>
    </row>
    <row r="234" spans="1:14" ht="18" customHeight="1">
      <c r="A234" s="6">
        <v>5000</v>
      </c>
      <c r="B234" s="4" t="s">
        <v>1174</v>
      </c>
      <c r="C234" s="4" t="s">
        <v>966</v>
      </c>
      <c r="D234" s="4" t="s">
        <v>9</v>
      </c>
      <c r="E234" s="2">
        <v>45154</v>
      </c>
      <c r="F234" s="4" t="s">
        <v>1146</v>
      </c>
      <c r="G234" s="4"/>
      <c r="H234" s="29">
        <v>45161</v>
      </c>
      <c r="I234" s="43" t="str">
        <f>RIGHT(tbl_LK_Roslagen_Män[[#This Row],[Person]],2)</f>
        <v>80</v>
      </c>
      <c r="J234" s="45" t="str">
        <f>TEXT(tbl_LK_Roslagen_Män[[#This Row],[När]],"ÅÅÅÅ")</f>
        <v>2023</v>
      </c>
      <c r="K234" s="44">
        <f>IF(tbl_LK_Roslagen_Män[[#This Row],[Född]]&lt;"23",20,19)</f>
        <v>19</v>
      </c>
      <c r="L234" s="44" t="str">
        <f>CONCATENATE(tbl_LK_Roslagen_Män[[#This Row],[Århundrade]],tbl_LK_Roslagen_Män[[#This Row],[Född]])</f>
        <v>1980</v>
      </c>
      <c r="M234" s="44">
        <f>tbl_LK_Roslagen_Män[[#This Row],[År]]-tbl_LK_Roslagen_Män[[#This Row],[Född_år]]</f>
        <v>43</v>
      </c>
      <c r="N234" t="str">
        <f t="shared" si="3"/>
        <v>K/M40-44</v>
      </c>
    </row>
    <row r="235" spans="1:14" ht="18" customHeight="1">
      <c r="A235" s="6">
        <v>5000</v>
      </c>
      <c r="B235" s="23" t="s">
        <v>1175</v>
      </c>
      <c r="C235" s="4" t="s">
        <v>141</v>
      </c>
      <c r="D235" s="4" t="s">
        <v>163</v>
      </c>
      <c r="E235" s="2">
        <v>45142</v>
      </c>
      <c r="F235" s="4" t="s">
        <v>1176</v>
      </c>
      <c r="G235" s="4" t="s">
        <v>1165</v>
      </c>
      <c r="H235" s="29">
        <v>45144</v>
      </c>
      <c r="I235" s="43" t="str">
        <f>RIGHT(tbl_LK_Roslagen_Män[[#This Row],[Person]],2)</f>
        <v>52</v>
      </c>
      <c r="J235" s="45" t="str">
        <f>TEXT(tbl_LK_Roslagen_Män[[#This Row],[När]],"ÅÅÅÅ")</f>
        <v>2023</v>
      </c>
      <c r="K235" s="44">
        <f>IF(tbl_LK_Roslagen_Män[[#This Row],[Född]]&lt;"23",20,19)</f>
        <v>19</v>
      </c>
      <c r="L235" s="44" t="str">
        <f>CONCATENATE(tbl_LK_Roslagen_Män[[#This Row],[Århundrade]],tbl_LK_Roslagen_Män[[#This Row],[Född]])</f>
        <v>1952</v>
      </c>
      <c r="M235" s="44">
        <f>tbl_LK_Roslagen_Män[[#This Row],[År]]-tbl_LK_Roslagen_Män[[#This Row],[Född_år]]</f>
        <v>71</v>
      </c>
      <c r="N235" t="str">
        <f t="shared" si="3"/>
        <v>K/M70-74</v>
      </c>
    </row>
    <row r="236" spans="1:14" ht="18" customHeight="1">
      <c r="A236" s="6">
        <v>10000</v>
      </c>
      <c r="B236" s="23">
        <v>2.5789583333333334E-2</v>
      </c>
      <c r="C236" s="4" t="s">
        <v>1106</v>
      </c>
      <c r="D236" s="4" t="s">
        <v>1047</v>
      </c>
      <c r="E236" s="2">
        <v>44816</v>
      </c>
      <c r="F236" s="1" t="s">
        <v>1035</v>
      </c>
      <c r="G236" s="4"/>
      <c r="H236" s="29">
        <v>44823</v>
      </c>
      <c r="I236" s="43" t="str">
        <f>RIGHT(tbl_LK_Roslagen_Män[[#This Row],[Person]],2)</f>
        <v>79</v>
      </c>
      <c r="J236" s="45" t="str">
        <f>TEXT(tbl_LK_Roslagen_Män[[#This Row],[När]],"ÅÅÅÅ")</f>
        <v>2022</v>
      </c>
      <c r="K236" s="44">
        <f>IF(tbl_LK_Roslagen_Män[[#This Row],[Född]]&lt;"23",20,19)</f>
        <v>19</v>
      </c>
      <c r="L236" s="44" t="str">
        <f>CONCATENATE(tbl_LK_Roslagen_Män[[#This Row],[Århundrade]],tbl_LK_Roslagen_Män[[#This Row],[Född]])</f>
        <v>1979</v>
      </c>
      <c r="M236" s="44">
        <f>tbl_LK_Roslagen_Män[[#This Row],[År]]-tbl_LK_Roslagen_Män[[#This Row],[Född_år]]</f>
        <v>43</v>
      </c>
      <c r="N236" t="str">
        <f t="shared" si="3"/>
        <v>K/M40-44</v>
      </c>
    </row>
    <row r="237" spans="1:14" ht="18" customHeight="1">
      <c r="A237" s="6">
        <v>10000</v>
      </c>
      <c r="B237" s="23">
        <v>2.7417824074074074E-2</v>
      </c>
      <c r="C237" s="4" t="s">
        <v>1115</v>
      </c>
      <c r="D237" s="4" t="s">
        <v>1047</v>
      </c>
      <c r="E237" s="2">
        <v>44816</v>
      </c>
      <c r="F237" s="1" t="s">
        <v>1035</v>
      </c>
      <c r="G237" s="4"/>
      <c r="H237" s="29">
        <v>44823</v>
      </c>
      <c r="I237" s="43" t="str">
        <f>RIGHT(tbl_LK_Roslagen_Män[[#This Row],[Person]],2)</f>
        <v>75</v>
      </c>
      <c r="J237" s="45" t="str">
        <f>TEXT(tbl_LK_Roslagen_Män[[#This Row],[När]],"ÅÅÅÅ")</f>
        <v>2022</v>
      </c>
      <c r="K237" s="44">
        <f>IF(tbl_LK_Roslagen_Män[[#This Row],[Född]]&lt;"23",20,19)</f>
        <v>19</v>
      </c>
      <c r="L237" s="44" t="str">
        <f>CONCATENATE(tbl_LK_Roslagen_Män[[#This Row],[Århundrade]],tbl_LK_Roslagen_Män[[#This Row],[Född]])</f>
        <v>1975</v>
      </c>
      <c r="M237" s="44">
        <f>tbl_LK_Roslagen_Män[[#This Row],[År]]-tbl_LK_Roslagen_Män[[#This Row],[Född_år]]</f>
        <v>47</v>
      </c>
      <c r="N237" t="str">
        <f t="shared" si="3"/>
        <v>K/M45-49</v>
      </c>
    </row>
    <row r="238" spans="1:14" ht="18" customHeight="1">
      <c r="A238" s="6">
        <v>10000</v>
      </c>
      <c r="B238" s="23">
        <v>2.8648842592592594E-2</v>
      </c>
      <c r="C238" s="4" t="s">
        <v>1116</v>
      </c>
      <c r="D238" s="4" t="s">
        <v>1047</v>
      </c>
      <c r="E238" s="2">
        <v>44816</v>
      </c>
      <c r="F238" s="1" t="s">
        <v>1035</v>
      </c>
      <c r="G238" s="4"/>
      <c r="H238" s="29">
        <v>44823</v>
      </c>
      <c r="I238" s="43" t="str">
        <f>RIGHT(tbl_LK_Roslagen_Män[[#This Row],[Person]],2)</f>
        <v>85</v>
      </c>
      <c r="J238" s="45" t="str">
        <f>TEXT(tbl_LK_Roslagen_Män[[#This Row],[När]],"ÅÅÅÅ")</f>
        <v>2022</v>
      </c>
      <c r="K238" s="44">
        <f>IF(tbl_LK_Roslagen_Män[[#This Row],[Född]]&lt;"23",20,19)</f>
        <v>19</v>
      </c>
      <c r="L238" s="44" t="str">
        <f>CONCATENATE(tbl_LK_Roslagen_Män[[#This Row],[Århundrade]],tbl_LK_Roslagen_Män[[#This Row],[Född]])</f>
        <v>1985</v>
      </c>
      <c r="M238" s="44">
        <f>tbl_LK_Roslagen_Män[[#This Row],[År]]-tbl_LK_Roslagen_Män[[#This Row],[Född_år]]</f>
        <v>37</v>
      </c>
      <c r="N238" t="str">
        <f t="shared" si="3"/>
        <v>K/M35-39</v>
      </c>
    </row>
    <row r="239" spans="1:14" ht="18" customHeight="1">
      <c r="A239" s="6">
        <v>10000</v>
      </c>
      <c r="B239" s="23">
        <v>3.1971296296296296E-2</v>
      </c>
      <c r="C239" s="4" t="s">
        <v>966</v>
      </c>
      <c r="D239" s="4" t="s">
        <v>1047</v>
      </c>
      <c r="E239" s="2">
        <v>44816</v>
      </c>
      <c r="F239" s="1" t="s">
        <v>1035</v>
      </c>
      <c r="G239" s="4"/>
      <c r="H239" s="29">
        <v>44823</v>
      </c>
      <c r="I239" s="43" t="str">
        <f>RIGHT(tbl_LK_Roslagen_Män[[#This Row],[Person]],2)</f>
        <v>80</v>
      </c>
      <c r="J239" s="45" t="str">
        <f>TEXT(tbl_LK_Roslagen_Män[[#This Row],[När]],"ÅÅÅÅ")</f>
        <v>2022</v>
      </c>
      <c r="K239" s="44">
        <f>IF(tbl_LK_Roslagen_Män[[#This Row],[Född]]&lt;"23",20,19)</f>
        <v>19</v>
      </c>
      <c r="L239" s="44" t="str">
        <f>CONCATENATE(tbl_LK_Roslagen_Män[[#This Row],[Århundrade]],tbl_LK_Roslagen_Män[[#This Row],[Född]])</f>
        <v>1980</v>
      </c>
      <c r="M239" s="44">
        <f>tbl_LK_Roslagen_Män[[#This Row],[År]]-tbl_LK_Roslagen_Män[[#This Row],[Född_år]]</f>
        <v>42</v>
      </c>
      <c r="N239" t="str">
        <f t="shared" si="3"/>
        <v>K/M40-44</v>
      </c>
    </row>
    <row r="240" spans="1:14" ht="18" customHeight="1">
      <c r="A240" s="6">
        <v>10000</v>
      </c>
      <c r="B240" s="4" t="s">
        <v>886</v>
      </c>
      <c r="C240" s="4" t="s">
        <v>82</v>
      </c>
      <c r="D240" s="4" t="s">
        <v>83</v>
      </c>
      <c r="E240" s="5">
        <v>44105</v>
      </c>
      <c r="F240" s="5" t="s">
        <v>887</v>
      </c>
      <c r="G240" s="4" t="s">
        <v>746</v>
      </c>
      <c r="H240" s="29">
        <v>44115</v>
      </c>
      <c r="I240" s="43" t="str">
        <f>RIGHT(tbl_LK_Roslagen_Män[[#This Row],[Person]],2)</f>
        <v>74</v>
      </c>
      <c r="J240" s="45" t="str">
        <f>TEXT(tbl_LK_Roslagen_Män[[#This Row],[När]],"ÅÅÅÅ")</f>
        <v>2020</v>
      </c>
      <c r="K240" s="44">
        <f>IF(tbl_LK_Roslagen_Män[[#This Row],[Född]]&lt;"23",20,19)</f>
        <v>19</v>
      </c>
      <c r="L240" s="44" t="str">
        <f>CONCATENATE(tbl_LK_Roslagen_Män[[#This Row],[Århundrade]],tbl_LK_Roslagen_Män[[#This Row],[Född]])</f>
        <v>1974</v>
      </c>
      <c r="M240" s="44">
        <f>tbl_LK_Roslagen_Män[[#This Row],[År]]-tbl_LK_Roslagen_Män[[#This Row],[Född_år]]</f>
        <v>46</v>
      </c>
      <c r="N240" t="str">
        <f t="shared" si="3"/>
        <v>K/M45-49</v>
      </c>
    </row>
    <row r="241" spans="1:14" ht="18" customHeight="1">
      <c r="A241" s="6">
        <v>10000</v>
      </c>
      <c r="B241" s="23" t="s">
        <v>1112</v>
      </c>
      <c r="C241" s="4" t="s">
        <v>374</v>
      </c>
      <c r="D241" s="4" t="s">
        <v>83</v>
      </c>
      <c r="E241" s="2">
        <v>44849</v>
      </c>
      <c r="F241" s="1" t="s">
        <v>1042</v>
      </c>
      <c r="G241" s="4" t="s">
        <v>250</v>
      </c>
      <c r="H241" s="29">
        <v>44858</v>
      </c>
      <c r="I241" s="43" t="str">
        <f>RIGHT(tbl_LK_Roslagen_Män[[#This Row],[Person]],2)</f>
        <v>71</v>
      </c>
      <c r="J241" s="45" t="str">
        <f>TEXT(tbl_LK_Roslagen_Män[[#This Row],[När]],"ÅÅÅÅ")</f>
        <v>2022</v>
      </c>
      <c r="K241" s="44">
        <f>IF(tbl_LK_Roslagen_Män[[#This Row],[Född]]&lt;"23",20,19)</f>
        <v>19</v>
      </c>
      <c r="L241" s="44" t="str">
        <f>CONCATENATE(tbl_LK_Roslagen_Män[[#This Row],[Århundrade]],tbl_LK_Roslagen_Män[[#This Row],[Född]])</f>
        <v>1971</v>
      </c>
      <c r="M241" s="44">
        <f>tbl_LK_Roslagen_Män[[#This Row],[År]]-tbl_LK_Roslagen_Män[[#This Row],[Född_år]]</f>
        <v>51</v>
      </c>
      <c r="N241" t="str">
        <f t="shared" si="3"/>
        <v>K/M50-54</v>
      </c>
    </row>
    <row r="242" spans="1:14" ht="18" customHeight="1">
      <c r="A242" s="6">
        <v>10000</v>
      </c>
      <c r="B242" s="4" t="s">
        <v>960</v>
      </c>
      <c r="C242" s="4" t="s">
        <v>66</v>
      </c>
      <c r="D242" s="4" t="s">
        <v>9</v>
      </c>
      <c r="E242" s="2">
        <v>44461</v>
      </c>
      <c r="F242" s="1" t="s">
        <v>781</v>
      </c>
      <c r="G242" s="4"/>
      <c r="H242" s="29">
        <v>44464</v>
      </c>
      <c r="I242" s="43" t="str">
        <f>RIGHT(tbl_LK_Roslagen_Män[[#This Row],[Person]],2)</f>
        <v>74</v>
      </c>
      <c r="J242" s="45" t="str">
        <f>TEXT(tbl_LK_Roslagen_Män[[#This Row],[När]],"ÅÅÅÅ")</f>
        <v>2021</v>
      </c>
      <c r="K242" s="44">
        <f>IF(tbl_LK_Roslagen_Män[[#This Row],[Född]]&lt;"23",20,19)</f>
        <v>19</v>
      </c>
      <c r="L242" s="44" t="str">
        <f>CONCATENATE(tbl_LK_Roslagen_Män[[#This Row],[Århundrade]],tbl_LK_Roslagen_Män[[#This Row],[Född]])</f>
        <v>1974</v>
      </c>
      <c r="M242" s="44">
        <f>tbl_LK_Roslagen_Män[[#This Row],[År]]-tbl_LK_Roslagen_Män[[#This Row],[Född_år]]</f>
        <v>47</v>
      </c>
      <c r="N242" t="str">
        <f t="shared" si="3"/>
        <v>K/M45-49</v>
      </c>
    </row>
    <row r="243" spans="1:14" ht="18" customHeight="1">
      <c r="A243" s="6">
        <v>10000</v>
      </c>
      <c r="B243" s="4" t="s">
        <v>744</v>
      </c>
      <c r="C243" s="4" t="s">
        <v>374</v>
      </c>
      <c r="D243" s="4" t="s">
        <v>83</v>
      </c>
      <c r="E243" s="5">
        <v>43760</v>
      </c>
      <c r="F243" s="5" t="s">
        <v>745</v>
      </c>
      <c r="G243" s="4" t="s">
        <v>746</v>
      </c>
      <c r="H243" s="29">
        <v>43764</v>
      </c>
      <c r="I243" s="43" t="str">
        <f>RIGHT(tbl_LK_Roslagen_Män[[#This Row],[Person]],2)</f>
        <v>71</v>
      </c>
      <c r="J243" s="45" t="str">
        <f>TEXT(tbl_LK_Roslagen_Män[[#This Row],[När]],"ÅÅÅÅ")</f>
        <v>2019</v>
      </c>
      <c r="K243" s="44">
        <f>IF(tbl_LK_Roslagen_Män[[#This Row],[Född]]&lt;"23",20,19)</f>
        <v>19</v>
      </c>
      <c r="L243" s="44" t="str">
        <f>CONCATENATE(tbl_LK_Roslagen_Män[[#This Row],[Århundrade]],tbl_LK_Roslagen_Män[[#This Row],[Född]])</f>
        <v>1971</v>
      </c>
      <c r="M243" s="44">
        <f>tbl_LK_Roslagen_Män[[#This Row],[År]]-tbl_LK_Roslagen_Män[[#This Row],[Född_år]]</f>
        <v>48</v>
      </c>
      <c r="N243" t="str">
        <f t="shared" si="3"/>
        <v>K/M45-49</v>
      </c>
    </row>
    <row r="244" spans="1:14" ht="18" customHeight="1">
      <c r="A244" s="6">
        <v>10000</v>
      </c>
      <c r="B244" s="4" t="s">
        <v>350</v>
      </c>
      <c r="C244" s="4" t="s">
        <v>66</v>
      </c>
      <c r="D244" s="4" t="s">
        <v>220</v>
      </c>
      <c r="E244" s="5">
        <v>43641</v>
      </c>
      <c r="F244" s="5" t="s">
        <v>351</v>
      </c>
      <c r="G244" s="4" t="s">
        <v>287</v>
      </c>
      <c r="H244" s="29">
        <v>43643</v>
      </c>
      <c r="I244" s="43" t="str">
        <f>RIGHT(tbl_LK_Roslagen_Män[[#This Row],[Person]],2)</f>
        <v>74</v>
      </c>
      <c r="J244" s="45" t="str">
        <f>TEXT(tbl_LK_Roslagen_Män[[#This Row],[När]],"ÅÅÅÅ")</f>
        <v>2019</v>
      </c>
      <c r="K244" s="44">
        <f>IF(tbl_LK_Roslagen_Män[[#This Row],[Född]]&lt;"23",20,19)</f>
        <v>19</v>
      </c>
      <c r="L244" s="44" t="str">
        <f>CONCATENATE(tbl_LK_Roslagen_Män[[#This Row],[Århundrade]],tbl_LK_Roslagen_Män[[#This Row],[Född]])</f>
        <v>1974</v>
      </c>
      <c r="M244" s="44">
        <f>tbl_LK_Roslagen_Män[[#This Row],[År]]-tbl_LK_Roslagen_Män[[#This Row],[Född_år]]</f>
        <v>45</v>
      </c>
      <c r="N244" t="str">
        <f t="shared" si="3"/>
        <v>K/M45-49</v>
      </c>
    </row>
    <row r="245" spans="1:14" ht="18" customHeight="1">
      <c r="A245" s="6">
        <v>10000</v>
      </c>
      <c r="B245" s="4" t="s">
        <v>352</v>
      </c>
      <c r="C245" s="4" t="s">
        <v>247</v>
      </c>
      <c r="D245" s="4" t="s">
        <v>133</v>
      </c>
      <c r="E245" s="5">
        <v>43695</v>
      </c>
      <c r="F245" s="5" t="s">
        <v>300</v>
      </c>
      <c r="G245" s="4" t="s">
        <v>250</v>
      </c>
      <c r="H245" s="29">
        <v>43696</v>
      </c>
      <c r="I245" s="43" t="str">
        <f>RIGHT(tbl_LK_Roslagen_Män[[#This Row],[Person]],2)</f>
        <v>68</v>
      </c>
      <c r="J245" s="45" t="str">
        <f>TEXT(tbl_LK_Roslagen_Män[[#This Row],[När]],"ÅÅÅÅ")</f>
        <v>2019</v>
      </c>
      <c r="K245" s="44">
        <f>IF(tbl_LK_Roslagen_Män[[#This Row],[Född]]&lt;"23",20,19)</f>
        <v>19</v>
      </c>
      <c r="L245" s="44" t="str">
        <f>CONCATENATE(tbl_LK_Roslagen_Män[[#This Row],[Århundrade]],tbl_LK_Roslagen_Män[[#This Row],[Född]])</f>
        <v>1968</v>
      </c>
      <c r="M245" s="44">
        <f>tbl_LK_Roslagen_Män[[#This Row],[År]]-tbl_LK_Roslagen_Män[[#This Row],[Född_år]]</f>
        <v>51</v>
      </c>
      <c r="N245" t="str">
        <f t="shared" si="3"/>
        <v>K/M50-54</v>
      </c>
    </row>
    <row r="246" spans="1:14" ht="18" customHeight="1">
      <c r="A246" s="6">
        <v>10000</v>
      </c>
      <c r="B246" s="4" t="s">
        <v>888</v>
      </c>
      <c r="C246" s="4" t="s">
        <v>66</v>
      </c>
      <c r="D246" s="4" t="s">
        <v>83</v>
      </c>
      <c r="E246" s="5">
        <v>44105</v>
      </c>
      <c r="F246" s="5" t="s">
        <v>887</v>
      </c>
      <c r="G246" s="4"/>
      <c r="H246" s="29">
        <v>44115</v>
      </c>
      <c r="I246" s="43" t="str">
        <f>RIGHT(tbl_LK_Roslagen_Män[[#This Row],[Person]],2)</f>
        <v>74</v>
      </c>
      <c r="J246" s="45" t="str">
        <f>TEXT(tbl_LK_Roslagen_Män[[#This Row],[När]],"ÅÅÅÅ")</f>
        <v>2020</v>
      </c>
      <c r="K246" s="44">
        <f>IF(tbl_LK_Roslagen_Män[[#This Row],[Född]]&lt;"23",20,19)</f>
        <v>19</v>
      </c>
      <c r="L246" s="44" t="str">
        <f>CONCATENATE(tbl_LK_Roslagen_Män[[#This Row],[Århundrade]],tbl_LK_Roslagen_Män[[#This Row],[Född]])</f>
        <v>1974</v>
      </c>
      <c r="M246" s="44">
        <f>tbl_LK_Roslagen_Män[[#This Row],[År]]-tbl_LK_Roslagen_Män[[#This Row],[Född_år]]</f>
        <v>46</v>
      </c>
      <c r="N246" t="str">
        <f t="shared" si="3"/>
        <v>K/M45-49</v>
      </c>
    </row>
    <row r="247" spans="1:14" ht="18" customHeight="1">
      <c r="A247" s="6">
        <v>10000</v>
      </c>
      <c r="B247" s="23" t="s">
        <v>1113</v>
      </c>
      <c r="C247" s="4" t="s">
        <v>1106</v>
      </c>
      <c r="D247" s="4" t="s">
        <v>83</v>
      </c>
      <c r="E247" s="2">
        <v>44849</v>
      </c>
      <c r="F247" s="1" t="s">
        <v>1042</v>
      </c>
      <c r="G247" s="4"/>
      <c r="H247" s="29">
        <v>44858</v>
      </c>
      <c r="I247" s="43" t="str">
        <f>RIGHT(tbl_LK_Roslagen_Män[[#This Row],[Person]],2)</f>
        <v>79</v>
      </c>
      <c r="J247" s="45" t="str">
        <f>TEXT(tbl_LK_Roslagen_Män[[#This Row],[När]],"ÅÅÅÅ")</f>
        <v>2022</v>
      </c>
      <c r="K247" s="44">
        <f>IF(tbl_LK_Roslagen_Män[[#This Row],[Född]]&lt;"23",20,19)</f>
        <v>19</v>
      </c>
      <c r="L247" s="44" t="str">
        <f>CONCATENATE(tbl_LK_Roslagen_Män[[#This Row],[Århundrade]],tbl_LK_Roslagen_Män[[#This Row],[Född]])</f>
        <v>1979</v>
      </c>
      <c r="M247" s="44">
        <f>tbl_LK_Roslagen_Män[[#This Row],[År]]-tbl_LK_Roslagen_Män[[#This Row],[Född_år]]</f>
        <v>43</v>
      </c>
      <c r="N247" t="str">
        <f t="shared" si="3"/>
        <v>K/M40-44</v>
      </c>
    </row>
    <row r="248" spans="1:14" ht="18" customHeight="1">
      <c r="A248" s="6">
        <v>10000</v>
      </c>
      <c r="B248" s="23" t="s">
        <v>1114</v>
      </c>
      <c r="C248" s="4" t="s">
        <v>408</v>
      </c>
      <c r="D248" s="4" t="s">
        <v>83</v>
      </c>
      <c r="E248" s="2">
        <v>44849</v>
      </c>
      <c r="F248" s="1" t="s">
        <v>1042</v>
      </c>
      <c r="G248" s="4"/>
      <c r="H248" s="29">
        <v>44858</v>
      </c>
      <c r="I248" s="43" t="str">
        <f>RIGHT(tbl_LK_Roslagen_Män[[#This Row],[Person]],2)</f>
        <v>73</v>
      </c>
      <c r="J248" s="45" t="str">
        <f>TEXT(tbl_LK_Roslagen_Män[[#This Row],[När]],"ÅÅÅÅ")</f>
        <v>2022</v>
      </c>
      <c r="K248" s="44">
        <f>IF(tbl_LK_Roslagen_Män[[#This Row],[Född]]&lt;"23",20,19)</f>
        <v>19</v>
      </c>
      <c r="L248" s="44" t="str">
        <f>CONCATENATE(tbl_LK_Roslagen_Män[[#This Row],[Århundrade]],tbl_LK_Roslagen_Män[[#This Row],[Född]])</f>
        <v>1973</v>
      </c>
      <c r="M248" s="44">
        <f>tbl_LK_Roslagen_Män[[#This Row],[År]]-tbl_LK_Roslagen_Män[[#This Row],[Född_år]]</f>
        <v>49</v>
      </c>
      <c r="N248" t="str">
        <f t="shared" si="3"/>
        <v>K/M45-49</v>
      </c>
    </row>
    <row r="249" spans="1:14" ht="18" customHeight="1">
      <c r="A249" s="6">
        <v>10000</v>
      </c>
      <c r="B249" s="4" t="s">
        <v>889</v>
      </c>
      <c r="C249" s="4" t="s">
        <v>66</v>
      </c>
      <c r="D249" s="4" t="s">
        <v>9</v>
      </c>
      <c r="E249" s="5">
        <v>44025</v>
      </c>
      <c r="F249" s="5" t="s">
        <v>781</v>
      </c>
      <c r="G249" s="4"/>
      <c r="H249" s="29">
        <v>44026</v>
      </c>
      <c r="I249" s="43" t="str">
        <f>RIGHT(tbl_LK_Roslagen_Män[[#This Row],[Person]],2)</f>
        <v>74</v>
      </c>
      <c r="J249" s="45" t="str">
        <f>TEXT(tbl_LK_Roslagen_Män[[#This Row],[När]],"ÅÅÅÅ")</f>
        <v>2020</v>
      </c>
      <c r="K249" s="44">
        <f>IF(tbl_LK_Roslagen_Män[[#This Row],[Född]]&lt;"23",20,19)</f>
        <v>19</v>
      </c>
      <c r="L249" s="44" t="str">
        <f>CONCATENATE(tbl_LK_Roslagen_Män[[#This Row],[Århundrade]],tbl_LK_Roslagen_Män[[#This Row],[Född]])</f>
        <v>1974</v>
      </c>
      <c r="M249" s="44">
        <f>tbl_LK_Roslagen_Män[[#This Row],[År]]-tbl_LK_Roslagen_Män[[#This Row],[Född_år]]</f>
        <v>46</v>
      </c>
      <c r="N249" t="str">
        <f t="shared" si="3"/>
        <v>K/M45-49</v>
      </c>
    </row>
    <row r="250" spans="1:14" ht="18" customHeight="1">
      <c r="A250" s="6">
        <v>10000</v>
      </c>
      <c r="B250" s="4" t="s">
        <v>225</v>
      </c>
      <c r="C250" s="4" t="s">
        <v>66</v>
      </c>
      <c r="D250" s="4" t="s">
        <v>226</v>
      </c>
      <c r="E250" s="5">
        <v>43236</v>
      </c>
      <c r="F250" s="4" t="s">
        <v>227</v>
      </c>
      <c r="G250" s="4" t="s">
        <v>228</v>
      </c>
      <c r="H250" s="28">
        <v>43240</v>
      </c>
      <c r="I250" s="43" t="str">
        <f>RIGHT(tbl_LK_Roslagen_Män[[#This Row],[Person]],2)</f>
        <v>74</v>
      </c>
      <c r="J250" s="45" t="str">
        <f>TEXT(tbl_LK_Roslagen_Män[[#This Row],[När]],"ÅÅÅÅ")</f>
        <v>2018</v>
      </c>
      <c r="K250" s="44">
        <f>IF(tbl_LK_Roslagen_Män[[#This Row],[Född]]&lt;"23",20,19)</f>
        <v>19</v>
      </c>
      <c r="L250" s="44" t="str">
        <f>CONCATENATE(tbl_LK_Roslagen_Män[[#This Row],[Århundrade]],tbl_LK_Roslagen_Män[[#This Row],[Född]])</f>
        <v>1974</v>
      </c>
      <c r="M250" s="44">
        <f>tbl_LK_Roslagen_Män[[#This Row],[År]]-tbl_LK_Roslagen_Män[[#This Row],[Född_år]]</f>
        <v>44</v>
      </c>
      <c r="N250" t="str">
        <f t="shared" si="3"/>
        <v>K/M40-44</v>
      </c>
    </row>
    <row r="251" spans="1:14" ht="18" customHeight="1">
      <c r="A251" s="6">
        <v>10000</v>
      </c>
      <c r="B251" s="4" t="s">
        <v>890</v>
      </c>
      <c r="C251" s="4" t="s">
        <v>408</v>
      </c>
      <c r="D251" s="4" t="s">
        <v>9</v>
      </c>
      <c r="E251" s="5">
        <v>44025</v>
      </c>
      <c r="F251" s="5" t="s">
        <v>781</v>
      </c>
      <c r="G251" s="4"/>
      <c r="H251" s="29">
        <v>44026</v>
      </c>
      <c r="I251" s="43" t="str">
        <f>RIGHT(tbl_LK_Roslagen_Män[[#This Row],[Person]],2)</f>
        <v>73</v>
      </c>
      <c r="J251" s="45" t="str">
        <f>TEXT(tbl_LK_Roslagen_Män[[#This Row],[När]],"ÅÅÅÅ")</f>
        <v>2020</v>
      </c>
      <c r="K251" s="44">
        <f>IF(tbl_LK_Roslagen_Män[[#This Row],[Född]]&lt;"23",20,19)</f>
        <v>19</v>
      </c>
      <c r="L251" s="44" t="str">
        <f>CONCATENATE(tbl_LK_Roslagen_Män[[#This Row],[Århundrade]],tbl_LK_Roslagen_Män[[#This Row],[Född]])</f>
        <v>1973</v>
      </c>
      <c r="M251" s="44">
        <f>tbl_LK_Roslagen_Män[[#This Row],[År]]-tbl_LK_Roslagen_Män[[#This Row],[Född_år]]</f>
        <v>47</v>
      </c>
      <c r="N251" t="str">
        <f t="shared" si="3"/>
        <v>K/M45-49</v>
      </c>
    </row>
    <row r="252" spans="1:14" ht="18" customHeight="1">
      <c r="A252" s="6">
        <v>10000</v>
      </c>
      <c r="B252" s="23" t="s">
        <v>1177</v>
      </c>
      <c r="C252" s="4" t="s">
        <v>1106</v>
      </c>
      <c r="D252" s="4" t="s">
        <v>9</v>
      </c>
      <c r="E252" s="2">
        <v>45175</v>
      </c>
      <c r="F252" s="4" t="s">
        <v>1146</v>
      </c>
      <c r="G252" s="4"/>
      <c r="H252" s="29">
        <v>45180</v>
      </c>
      <c r="I252" s="43" t="str">
        <f>RIGHT(tbl_LK_Roslagen_Män[[#This Row],[Person]],2)</f>
        <v>79</v>
      </c>
      <c r="J252" s="45" t="str">
        <f>TEXT(tbl_LK_Roslagen_Män[[#This Row],[När]],"ÅÅÅÅ")</f>
        <v>2023</v>
      </c>
      <c r="K252" s="44">
        <f>IF(tbl_LK_Roslagen_Män[[#This Row],[Född]]&lt;"23",20,19)</f>
        <v>19</v>
      </c>
      <c r="L252" s="44" t="str">
        <f>CONCATENATE(tbl_LK_Roslagen_Män[[#This Row],[Århundrade]],tbl_LK_Roslagen_Män[[#This Row],[Född]])</f>
        <v>1979</v>
      </c>
      <c r="M252" s="44">
        <f>tbl_LK_Roslagen_Män[[#This Row],[År]]-tbl_LK_Roslagen_Män[[#This Row],[Född_år]]</f>
        <v>44</v>
      </c>
      <c r="N252" t="str">
        <f t="shared" si="3"/>
        <v>K/M40-44</v>
      </c>
    </row>
    <row r="253" spans="1:14" ht="18" customHeight="1">
      <c r="A253" s="6">
        <v>10000</v>
      </c>
      <c r="B253" s="4" t="s">
        <v>961</v>
      </c>
      <c r="C253" s="4" t="s">
        <v>408</v>
      </c>
      <c r="D253" s="4" t="s">
        <v>9</v>
      </c>
      <c r="E253" s="2">
        <v>44461</v>
      </c>
      <c r="F253" s="1" t="s">
        <v>781</v>
      </c>
      <c r="G253" s="4"/>
      <c r="H253" s="29">
        <v>44464</v>
      </c>
      <c r="I253" s="43" t="str">
        <f>RIGHT(tbl_LK_Roslagen_Män[[#This Row],[Person]],2)</f>
        <v>73</v>
      </c>
      <c r="J253" s="45" t="str">
        <f>TEXT(tbl_LK_Roslagen_Män[[#This Row],[När]],"ÅÅÅÅ")</f>
        <v>2021</v>
      </c>
      <c r="K253" s="44">
        <f>IF(tbl_LK_Roslagen_Män[[#This Row],[Född]]&lt;"23",20,19)</f>
        <v>19</v>
      </c>
      <c r="L253" s="44" t="str">
        <f>CONCATENATE(tbl_LK_Roslagen_Män[[#This Row],[Århundrade]],tbl_LK_Roslagen_Män[[#This Row],[Född]])</f>
        <v>1973</v>
      </c>
      <c r="M253" s="44">
        <f>tbl_LK_Roslagen_Män[[#This Row],[År]]-tbl_LK_Roslagen_Män[[#This Row],[Född_år]]</f>
        <v>48</v>
      </c>
      <c r="N253" t="str">
        <f t="shared" si="3"/>
        <v>K/M45-49</v>
      </c>
    </row>
    <row r="254" spans="1:14" ht="18" customHeight="1">
      <c r="A254" s="6">
        <v>10000</v>
      </c>
      <c r="B254" s="23" t="s">
        <v>1178</v>
      </c>
      <c r="C254" s="1" t="s">
        <v>408</v>
      </c>
      <c r="D254" s="4" t="s">
        <v>9</v>
      </c>
      <c r="E254" s="2">
        <v>45175</v>
      </c>
      <c r="F254" s="4" t="s">
        <v>1146</v>
      </c>
      <c r="G254" s="4"/>
      <c r="H254" s="29">
        <v>45180</v>
      </c>
      <c r="I254" s="43" t="str">
        <f>RIGHT(tbl_LK_Roslagen_Män[[#This Row],[Person]],2)</f>
        <v>73</v>
      </c>
      <c r="J254" s="45" t="str">
        <f>TEXT(tbl_LK_Roslagen_Män[[#This Row],[När]],"ÅÅÅÅ")</f>
        <v>2023</v>
      </c>
      <c r="K254" s="44">
        <f>IF(tbl_LK_Roslagen_Män[[#This Row],[Född]]&lt;"23",20,19)</f>
        <v>19</v>
      </c>
      <c r="L254" s="44" t="str">
        <f>CONCATENATE(tbl_LK_Roslagen_Män[[#This Row],[Århundrade]],tbl_LK_Roslagen_Män[[#This Row],[Född]])</f>
        <v>1973</v>
      </c>
      <c r="M254" s="44">
        <f>tbl_LK_Roslagen_Män[[#This Row],[År]]-tbl_LK_Roslagen_Män[[#This Row],[Född_år]]</f>
        <v>50</v>
      </c>
      <c r="N254" t="str">
        <f t="shared" si="3"/>
        <v>K/M50-54</v>
      </c>
    </row>
    <row r="255" spans="1:14" ht="18" customHeight="1">
      <c r="A255" s="6">
        <v>10000</v>
      </c>
      <c r="B255" s="4" t="s">
        <v>962</v>
      </c>
      <c r="C255" s="4" t="s">
        <v>963</v>
      </c>
      <c r="D255" s="4" t="s">
        <v>200</v>
      </c>
      <c r="E255" s="2">
        <v>44383</v>
      </c>
      <c r="F255" s="1" t="s">
        <v>964</v>
      </c>
      <c r="G255" s="4"/>
      <c r="H255" s="29">
        <v>44385</v>
      </c>
      <c r="I255" s="43" t="str">
        <f>RIGHT(tbl_LK_Roslagen_Män[[#This Row],[Person]],2)</f>
        <v>83</v>
      </c>
      <c r="J255" s="45" t="str">
        <f>TEXT(tbl_LK_Roslagen_Män[[#This Row],[När]],"ÅÅÅÅ")</f>
        <v>2021</v>
      </c>
      <c r="K255" s="44">
        <f>IF(tbl_LK_Roslagen_Män[[#This Row],[Född]]&lt;"23",20,19)</f>
        <v>19</v>
      </c>
      <c r="L255" s="44" t="str">
        <f>CONCATENATE(tbl_LK_Roslagen_Män[[#This Row],[Århundrade]],tbl_LK_Roslagen_Män[[#This Row],[Född]])</f>
        <v>1983</v>
      </c>
      <c r="M255" s="44">
        <f>tbl_LK_Roslagen_Män[[#This Row],[År]]-tbl_LK_Roslagen_Män[[#This Row],[Född_år]]</f>
        <v>38</v>
      </c>
      <c r="N255" t="str">
        <f t="shared" si="3"/>
        <v>K/M35-39</v>
      </c>
    </row>
    <row r="256" spans="1:14" ht="18" customHeight="1">
      <c r="A256" s="6">
        <v>10000</v>
      </c>
      <c r="B256" s="4" t="s">
        <v>891</v>
      </c>
      <c r="C256" s="4" t="s">
        <v>892</v>
      </c>
      <c r="D256" s="4" t="s">
        <v>9</v>
      </c>
      <c r="E256" s="5">
        <v>44025</v>
      </c>
      <c r="F256" s="5" t="s">
        <v>781</v>
      </c>
      <c r="G256" s="4"/>
      <c r="H256" s="29">
        <v>44026</v>
      </c>
      <c r="I256" s="43" t="str">
        <f>RIGHT(tbl_LK_Roslagen_Män[[#This Row],[Person]],2)</f>
        <v>69</v>
      </c>
      <c r="J256" s="45" t="str">
        <f>TEXT(tbl_LK_Roslagen_Män[[#This Row],[När]],"ÅÅÅÅ")</f>
        <v>2020</v>
      </c>
      <c r="K256" s="44">
        <f>IF(tbl_LK_Roslagen_Män[[#This Row],[Född]]&lt;"23",20,19)</f>
        <v>19</v>
      </c>
      <c r="L256" s="44" t="str">
        <f>CONCATENATE(tbl_LK_Roslagen_Män[[#This Row],[Århundrade]],tbl_LK_Roslagen_Män[[#This Row],[Född]])</f>
        <v>1969</v>
      </c>
      <c r="M256" s="44">
        <f>tbl_LK_Roslagen_Män[[#This Row],[År]]-tbl_LK_Roslagen_Män[[#This Row],[Född_år]]</f>
        <v>51</v>
      </c>
      <c r="N256" t="str">
        <f t="shared" si="3"/>
        <v>K/M50-54</v>
      </c>
    </row>
    <row r="257" spans="1:14" ht="18" customHeight="1">
      <c r="A257" s="6">
        <v>10000</v>
      </c>
      <c r="B257" s="4" t="s">
        <v>893</v>
      </c>
      <c r="C257" s="4" t="s">
        <v>880</v>
      </c>
      <c r="D257" s="4" t="s">
        <v>83</v>
      </c>
      <c r="E257" s="5">
        <v>44105</v>
      </c>
      <c r="F257" s="5" t="s">
        <v>887</v>
      </c>
      <c r="G257" s="4"/>
      <c r="H257" s="29">
        <v>44115</v>
      </c>
      <c r="I257" s="43" t="str">
        <f>RIGHT(tbl_LK_Roslagen_Män[[#This Row],[Person]],2)</f>
        <v>66</v>
      </c>
      <c r="J257" s="45" t="str">
        <f>TEXT(tbl_LK_Roslagen_Män[[#This Row],[När]],"ÅÅÅÅ")</f>
        <v>2020</v>
      </c>
      <c r="K257" s="44">
        <f>IF(tbl_LK_Roslagen_Män[[#This Row],[Född]]&lt;"23",20,19)</f>
        <v>19</v>
      </c>
      <c r="L257" s="44" t="str">
        <f>CONCATENATE(tbl_LK_Roslagen_Män[[#This Row],[Århundrade]],tbl_LK_Roslagen_Män[[#This Row],[Född]])</f>
        <v>1966</v>
      </c>
      <c r="M257" s="44">
        <f>tbl_LK_Roslagen_Män[[#This Row],[År]]-tbl_LK_Roslagen_Män[[#This Row],[Född_år]]</f>
        <v>54</v>
      </c>
      <c r="N257" t="str">
        <f t="shared" si="3"/>
        <v>K/M50-54</v>
      </c>
    </row>
    <row r="258" spans="1:14" ht="18" customHeight="1">
      <c r="A258" s="6">
        <v>10000</v>
      </c>
      <c r="B258" s="16" t="s">
        <v>747</v>
      </c>
      <c r="C258" s="25" t="s">
        <v>96</v>
      </c>
      <c r="D258" s="16" t="s">
        <v>83</v>
      </c>
      <c r="E258" s="5">
        <v>43760</v>
      </c>
      <c r="F258" s="17" t="s">
        <v>745</v>
      </c>
      <c r="G258" s="16" t="s">
        <v>748</v>
      </c>
      <c r="H258" s="29">
        <v>43764</v>
      </c>
      <c r="I258" s="43" t="str">
        <f>RIGHT(tbl_LK_Roslagen_Män[[#This Row],[Person]],2)</f>
        <v>75</v>
      </c>
      <c r="J258" s="45" t="str">
        <f>TEXT(tbl_LK_Roslagen_Män[[#This Row],[När]],"ÅÅÅÅ")</f>
        <v>2019</v>
      </c>
      <c r="K258" s="44">
        <f>IF(tbl_LK_Roslagen_Män[[#This Row],[Född]]&lt;"23",20,19)</f>
        <v>19</v>
      </c>
      <c r="L258" s="44" t="str">
        <f>CONCATENATE(tbl_LK_Roslagen_Män[[#This Row],[Århundrade]],tbl_LK_Roslagen_Män[[#This Row],[Född]])</f>
        <v>1975</v>
      </c>
      <c r="M258" s="44">
        <f>tbl_LK_Roslagen_Män[[#This Row],[År]]-tbl_LK_Roslagen_Män[[#This Row],[Född_år]]</f>
        <v>44</v>
      </c>
      <c r="N258" t="str">
        <f t="shared" ref="N258:N321" si="4">IF(M258&gt;=80,"K/M80-84",IF(M258&gt;=75,"K/M75-79",IF(M258&gt;=70,"K/M70-74",IF(M258&gt;=65,"K/M65-69",IF(M258&gt;=60,"K/M60-64",IF(M258&gt;=55,"K/M55-59",IF(M258&gt;=50,"K/M50-54",IF(M258&gt;=45,"K/M45-49",IF(M258&gt;=40,"K/M40-44",IF(M258&gt;=35,"K/M35-39",IF(M258&gt;=23,"K/M Senior",IF(M258&gt;=20,"K/M22 Junior",IF(M258&gt;=18,"F/P19 Junior",IF(M258&gt;=16,"F/P17 Ungdom",IF(M258&gt;=14,"F/P15 Ungdom",IF(M258&gt;=12,"F/P13 Ungdom","Barn"))))))))))))))))</f>
        <v>K/M40-44</v>
      </c>
    </row>
    <row r="259" spans="1:14" ht="18" customHeight="1">
      <c r="A259" s="6">
        <v>10000</v>
      </c>
      <c r="B259" s="4" t="s">
        <v>749</v>
      </c>
      <c r="C259" s="4" t="s">
        <v>52</v>
      </c>
      <c r="D259" s="4" t="s">
        <v>83</v>
      </c>
      <c r="E259" s="5">
        <v>43760</v>
      </c>
      <c r="F259" s="5" t="s">
        <v>745</v>
      </c>
      <c r="G259" s="1" t="s">
        <v>748</v>
      </c>
      <c r="H259" s="29">
        <v>43764</v>
      </c>
      <c r="I259" s="43" t="str">
        <f>RIGHT(tbl_LK_Roslagen_Män[[#This Row],[Person]],2)</f>
        <v>69</v>
      </c>
      <c r="J259" s="45" t="str">
        <f>TEXT(tbl_LK_Roslagen_Män[[#This Row],[När]],"ÅÅÅÅ")</f>
        <v>2019</v>
      </c>
      <c r="K259" s="44">
        <f>IF(tbl_LK_Roslagen_Män[[#This Row],[Född]]&lt;"23",20,19)</f>
        <v>19</v>
      </c>
      <c r="L259" s="44" t="str">
        <f>CONCATENATE(tbl_LK_Roslagen_Män[[#This Row],[Århundrade]],tbl_LK_Roslagen_Män[[#This Row],[Född]])</f>
        <v>1969</v>
      </c>
      <c r="M259" s="44">
        <f>tbl_LK_Roslagen_Män[[#This Row],[År]]-tbl_LK_Roslagen_Män[[#This Row],[Född_år]]</f>
        <v>50</v>
      </c>
      <c r="N259" t="str">
        <f t="shared" si="4"/>
        <v>K/M50-54</v>
      </c>
    </row>
    <row r="260" spans="1:14" ht="18" customHeight="1">
      <c r="A260" s="6">
        <v>10000</v>
      </c>
      <c r="B260" s="4" t="s">
        <v>894</v>
      </c>
      <c r="C260" s="4" t="s">
        <v>880</v>
      </c>
      <c r="D260" s="4" t="s">
        <v>200</v>
      </c>
      <c r="E260" s="5">
        <v>44093</v>
      </c>
      <c r="F260" s="5" t="s">
        <v>786</v>
      </c>
      <c r="G260" s="4"/>
      <c r="H260" s="29">
        <v>44095</v>
      </c>
      <c r="I260" s="43" t="str">
        <f>RIGHT(tbl_LK_Roslagen_Män[[#This Row],[Person]],2)</f>
        <v>66</v>
      </c>
      <c r="J260" s="45" t="str">
        <f>TEXT(tbl_LK_Roslagen_Män[[#This Row],[När]],"ÅÅÅÅ")</f>
        <v>2020</v>
      </c>
      <c r="K260" s="44">
        <f>IF(tbl_LK_Roslagen_Män[[#This Row],[Född]]&lt;"23",20,19)</f>
        <v>19</v>
      </c>
      <c r="L260" s="44" t="str">
        <f>CONCATENATE(tbl_LK_Roslagen_Män[[#This Row],[Århundrade]],tbl_LK_Roslagen_Män[[#This Row],[Född]])</f>
        <v>1966</v>
      </c>
      <c r="M260" s="44">
        <f>tbl_LK_Roslagen_Män[[#This Row],[År]]-tbl_LK_Roslagen_Män[[#This Row],[Född_år]]</f>
        <v>54</v>
      </c>
      <c r="N260" t="str">
        <f t="shared" si="4"/>
        <v>K/M50-54</v>
      </c>
    </row>
    <row r="261" spans="1:14" ht="18" customHeight="1">
      <c r="A261" s="6">
        <v>10000</v>
      </c>
      <c r="B261" s="4" t="s">
        <v>895</v>
      </c>
      <c r="C261" s="4" t="s">
        <v>385</v>
      </c>
      <c r="D261" s="4" t="s">
        <v>9</v>
      </c>
      <c r="E261" s="5">
        <v>44025</v>
      </c>
      <c r="F261" s="5" t="s">
        <v>781</v>
      </c>
      <c r="G261" s="4" t="s">
        <v>182</v>
      </c>
      <c r="H261" s="29">
        <v>44026</v>
      </c>
      <c r="I261" s="43" t="str">
        <f>RIGHT(tbl_LK_Roslagen_Män[[#This Row],[Person]],2)</f>
        <v>03</v>
      </c>
      <c r="J261" s="45" t="str">
        <f>TEXT(tbl_LK_Roslagen_Män[[#This Row],[När]],"ÅÅÅÅ")</f>
        <v>2020</v>
      </c>
      <c r="K261" s="44">
        <f>IF(tbl_LK_Roslagen_Män[[#This Row],[Född]]&lt;"23",20,19)</f>
        <v>20</v>
      </c>
      <c r="L261" s="44" t="str">
        <f>CONCATENATE(tbl_LK_Roslagen_Män[[#This Row],[Århundrade]],tbl_LK_Roslagen_Män[[#This Row],[Född]])</f>
        <v>2003</v>
      </c>
      <c r="M261" s="44">
        <f>tbl_LK_Roslagen_Män[[#This Row],[År]]-tbl_LK_Roslagen_Män[[#This Row],[Född_år]]</f>
        <v>17</v>
      </c>
      <c r="N261" t="str">
        <f t="shared" si="4"/>
        <v>F/P17 Ungdom</v>
      </c>
    </row>
    <row r="262" spans="1:14" ht="18" customHeight="1">
      <c r="A262" s="6">
        <v>10000</v>
      </c>
      <c r="B262" s="4" t="s">
        <v>750</v>
      </c>
      <c r="C262" s="4" t="s">
        <v>55</v>
      </c>
      <c r="D262" s="4" t="s">
        <v>83</v>
      </c>
      <c r="E262" s="5">
        <v>43760</v>
      </c>
      <c r="F262" s="5" t="s">
        <v>745</v>
      </c>
      <c r="G262" s="4" t="s">
        <v>751</v>
      </c>
      <c r="H262" s="29">
        <v>43764</v>
      </c>
      <c r="I262" s="43" t="str">
        <f>RIGHT(tbl_LK_Roslagen_Män[[#This Row],[Person]],2)</f>
        <v>61</v>
      </c>
      <c r="J262" s="45" t="str">
        <f>TEXT(tbl_LK_Roslagen_Män[[#This Row],[När]],"ÅÅÅÅ")</f>
        <v>2019</v>
      </c>
      <c r="K262" s="44">
        <f>IF(tbl_LK_Roslagen_Män[[#This Row],[Född]]&lt;"23",20,19)</f>
        <v>19</v>
      </c>
      <c r="L262" s="44" t="str">
        <f>CONCATENATE(tbl_LK_Roslagen_Män[[#This Row],[Århundrade]],tbl_LK_Roslagen_Män[[#This Row],[Född]])</f>
        <v>1961</v>
      </c>
      <c r="M262" s="44">
        <f>tbl_LK_Roslagen_Män[[#This Row],[År]]-tbl_LK_Roslagen_Män[[#This Row],[Född_år]]</f>
        <v>58</v>
      </c>
      <c r="N262" t="str">
        <f t="shared" si="4"/>
        <v>K/M55-59</v>
      </c>
    </row>
    <row r="263" spans="1:14" ht="18" customHeight="1">
      <c r="A263" s="6">
        <v>10000</v>
      </c>
      <c r="B263" s="4" t="s">
        <v>353</v>
      </c>
      <c r="C263" s="4" t="s">
        <v>104</v>
      </c>
      <c r="D263" s="4" t="s">
        <v>226</v>
      </c>
      <c r="E263" s="5">
        <v>43600</v>
      </c>
      <c r="F263" s="5" t="s">
        <v>227</v>
      </c>
      <c r="G263" s="4" t="s">
        <v>276</v>
      </c>
      <c r="H263" s="29">
        <v>43602</v>
      </c>
      <c r="I263" s="43" t="str">
        <f>RIGHT(tbl_LK_Roslagen_Män[[#This Row],[Person]],2)</f>
        <v>63</v>
      </c>
      <c r="J263" s="45" t="str">
        <f>TEXT(tbl_LK_Roslagen_Män[[#This Row],[När]],"ÅÅÅÅ")</f>
        <v>2019</v>
      </c>
      <c r="K263" s="44">
        <f>IF(tbl_LK_Roslagen_Män[[#This Row],[Född]]&lt;"23",20,19)</f>
        <v>19</v>
      </c>
      <c r="L263" s="44" t="str">
        <f>CONCATENATE(tbl_LK_Roslagen_Män[[#This Row],[Århundrade]],tbl_LK_Roslagen_Män[[#This Row],[Född]])</f>
        <v>1963</v>
      </c>
      <c r="M263" s="44">
        <f>tbl_LK_Roslagen_Män[[#This Row],[År]]-tbl_LK_Roslagen_Män[[#This Row],[Född_år]]</f>
        <v>56</v>
      </c>
      <c r="N263" t="str">
        <f t="shared" si="4"/>
        <v>K/M55-59</v>
      </c>
    </row>
    <row r="264" spans="1:14" ht="18" customHeight="1">
      <c r="A264" s="6">
        <v>10000</v>
      </c>
      <c r="B264" s="16" t="s">
        <v>965</v>
      </c>
      <c r="C264" s="16" t="s">
        <v>966</v>
      </c>
      <c r="D264" s="16" t="s">
        <v>9</v>
      </c>
      <c r="E264" s="2">
        <v>44461</v>
      </c>
      <c r="F264" s="25" t="s">
        <v>781</v>
      </c>
      <c r="G264" s="16"/>
      <c r="H264" s="29">
        <v>44464</v>
      </c>
      <c r="I264" s="43" t="str">
        <f>RIGHT(tbl_LK_Roslagen_Män[[#This Row],[Person]],2)</f>
        <v>80</v>
      </c>
      <c r="J264" s="45" t="str">
        <f>TEXT(tbl_LK_Roslagen_Män[[#This Row],[När]],"ÅÅÅÅ")</f>
        <v>2021</v>
      </c>
      <c r="K264" s="44">
        <f>IF(tbl_LK_Roslagen_Män[[#This Row],[Född]]&lt;"23",20,19)</f>
        <v>19</v>
      </c>
      <c r="L264" s="44" t="str">
        <f>CONCATENATE(tbl_LK_Roslagen_Män[[#This Row],[Århundrade]],tbl_LK_Roslagen_Män[[#This Row],[Född]])</f>
        <v>1980</v>
      </c>
      <c r="M264" s="44">
        <f>tbl_LK_Roslagen_Män[[#This Row],[År]]-tbl_LK_Roslagen_Män[[#This Row],[Född_år]]</f>
        <v>41</v>
      </c>
      <c r="N264" t="str">
        <f t="shared" si="4"/>
        <v>K/M40-44</v>
      </c>
    </row>
    <row r="265" spans="1:14" ht="18" customHeight="1">
      <c r="A265" s="6">
        <v>10000</v>
      </c>
      <c r="B265" s="4" t="s">
        <v>896</v>
      </c>
      <c r="C265" s="4" t="s">
        <v>196</v>
      </c>
      <c r="D265" s="4" t="s">
        <v>9</v>
      </c>
      <c r="E265" s="5">
        <v>44025</v>
      </c>
      <c r="F265" s="5" t="s">
        <v>781</v>
      </c>
      <c r="G265" s="4"/>
      <c r="H265" s="29">
        <v>44026</v>
      </c>
      <c r="I265" s="43" t="str">
        <f>RIGHT(tbl_LK_Roslagen_Män[[#This Row],[Person]],2)</f>
        <v>91</v>
      </c>
      <c r="J265" s="45" t="str">
        <f>TEXT(tbl_LK_Roslagen_Män[[#This Row],[När]],"ÅÅÅÅ")</f>
        <v>2020</v>
      </c>
      <c r="K265" s="44">
        <f>IF(tbl_LK_Roslagen_Män[[#This Row],[Född]]&lt;"23",20,19)</f>
        <v>19</v>
      </c>
      <c r="L265" s="44" t="str">
        <f>CONCATENATE(tbl_LK_Roslagen_Män[[#This Row],[Århundrade]],tbl_LK_Roslagen_Män[[#This Row],[Född]])</f>
        <v>1991</v>
      </c>
      <c r="M265" s="44">
        <f>tbl_LK_Roslagen_Män[[#This Row],[År]]-tbl_LK_Roslagen_Män[[#This Row],[Född_år]]</f>
        <v>29</v>
      </c>
      <c r="N265" t="str">
        <f t="shared" si="4"/>
        <v>K/M Senior</v>
      </c>
    </row>
    <row r="266" spans="1:14" ht="18" customHeight="1">
      <c r="A266" s="1" t="s">
        <v>1117</v>
      </c>
      <c r="B266" s="26">
        <v>3.9196759259259254E-3</v>
      </c>
      <c r="C266" s="4" t="s">
        <v>1104</v>
      </c>
      <c r="D266" s="4" t="s">
        <v>83</v>
      </c>
      <c r="E266" s="2">
        <v>44787</v>
      </c>
      <c r="F266" s="1" t="s">
        <v>1097</v>
      </c>
      <c r="G266" s="4" t="s">
        <v>847</v>
      </c>
      <c r="H266" s="29">
        <v>44790</v>
      </c>
      <c r="I266" s="43" t="str">
        <f>RIGHT(tbl_LK_Roslagen_Män[[#This Row],[Person]],2)</f>
        <v>08</v>
      </c>
      <c r="J266" s="45" t="str">
        <f>TEXT(tbl_LK_Roslagen_Män[[#This Row],[När]],"ÅÅÅÅ")</f>
        <v>2022</v>
      </c>
      <c r="K266" s="44">
        <f>IF(tbl_LK_Roslagen_Män[[#This Row],[Född]]&lt;"23",20,19)</f>
        <v>20</v>
      </c>
      <c r="L266" s="44" t="str">
        <f>CONCATENATE(tbl_LK_Roslagen_Män[[#This Row],[Århundrade]],tbl_LK_Roslagen_Män[[#This Row],[Född]])</f>
        <v>2008</v>
      </c>
      <c r="M266" s="44">
        <f>tbl_LK_Roslagen_Män[[#This Row],[År]]-tbl_LK_Roslagen_Män[[#This Row],[Född_år]]</f>
        <v>14</v>
      </c>
      <c r="N266" t="str">
        <f t="shared" si="4"/>
        <v>F/P15 Ungdom</v>
      </c>
    </row>
    <row r="267" spans="1:14" ht="18" customHeight="1">
      <c r="A267" s="1" t="s">
        <v>544</v>
      </c>
      <c r="B267" s="27">
        <v>2.3587962962962963E-2</v>
      </c>
      <c r="C267" s="1" t="s">
        <v>367</v>
      </c>
      <c r="D267" s="4" t="s">
        <v>1054</v>
      </c>
      <c r="E267" s="2">
        <v>44870</v>
      </c>
      <c r="F267" s="2" t="s">
        <v>280</v>
      </c>
      <c r="G267" s="4" t="s">
        <v>257</v>
      </c>
      <c r="H267" s="29">
        <v>44871</v>
      </c>
      <c r="I267" s="43" t="str">
        <f>RIGHT(tbl_LK_Roslagen_Män[[#This Row],[Person]],2)</f>
        <v>86</v>
      </c>
      <c r="J267" s="45" t="str">
        <f>TEXT(tbl_LK_Roslagen_Män[[#This Row],[När]],"ÅÅÅÅ")</f>
        <v>2022</v>
      </c>
      <c r="K267" s="44">
        <f>IF(tbl_LK_Roslagen_Män[[#This Row],[Född]]&lt;"23",20,19)</f>
        <v>19</v>
      </c>
      <c r="L267" s="44" t="str">
        <f>CONCATENATE(tbl_LK_Roslagen_Män[[#This Row],[Århundrade]],tbl_LK_Roslagen_Män[[#This Row],[Född]])</f>
        <v>1986</v>
      </c>
      <c r="M267" s="44">
        <f>tbl_LK_Roslagen_Män[[#This Row],[År]]-tbl_LK_Roslagen_Män[[#This Row],[Född_år]]</f>
        <v>36</v>
      </c>
      <c r="N267" t="str">
        <f t="shared" si="4"/>
        <v>K/M35-39</v>
      </c>
    </row>
    <row r="268" spans="1:14" ht="18" customHeight="1">
      <c r="A268" s="1" t="s">
        <v>544</v>
      </c>
      <c r="B268" s="27">
        <v>2.3865740740740743E-2</v>
      </c>
      <c r="C268" s="1" t="s">
        <v>58</v>
      </c>
      <c r="D268" s="4" t="s">
        <v>108</v>
      </c>
      <c r="E268" s="2">
        <v>44723</v>
      </c>
      <c r="F268" s="2" t="s">
        <v>710</v>
      </c>
      <c r="G268" s="4"/>
      <c r="H268" s="29">
        <v>44730</v>
      </c>
      <c r="I268" s="43" t="str">
        <f>RIGHT(tbl_LK_Roslagen_Män[[#This Row],[Person]],2)</f>
        <v>95</v>
      </c>
      <c r="J268" s="45" t="str">
        <f>TEXT(tbl_LK_Roslagen_Män[[#This Row],[När]],"ÅÅÅÅ")</f>
        <v>2022</v>
      </c>
      <c r="K268" s="44">
        <f>IF(tbl_LK_Roslagen_Män[[#This Row],[Född]]&lt;"23",20,19)</f>
        <v>19</v>
      </c>
      <c r="L268" s="44" t="str">
        <f>CONCATENATE(tbl_LK_Roslagen_Män[[#This Row],[Århundrade]],tbl_LK_Roslagen_Män[[#This Row],[Född]])</f>
        <v>1995</v>
      </c>
      <c r="M268" s="44">
        <f>tbl_LK_Roslagen_Män[[#This Row],[År]]-tbl_LK_Roslagen_Män[[#This Row],[Född_år]]</f>
        <v>27</v>
      </c>
      <c r="N268" t="str">
        <f t="shared" si="4"/>
        <v>K/M Senior</v>
      </c>
    </row>
    <row r="269" spans="1:14" ht="18" customHeight="1">
      <c r="A269" s="1" t="s">
        <v>544</v>
      </c>
      <c r="B269" s="27">
        <v>2.3923611111111114E-2</v>
      </c>
      <c r="C269" s="1" t="s">
        <v>58</v>
      </c>
      <c r="D269" s="4" t="s">
        <v>1054</v>
      </c>
      <c r="E269" s="2">
        <v>44870</v>
      </c>
      <c r="F269" s="2" t="s">
        <v>280</v>
      </c>
      <c r="G269" s="4"/>
      <c r="H269" s="29">
        <v>44871</v>
      </c>
      <c r="I269" s="43" t="str">
        <f>RIGHT(tbl_LK_Roslagen_Män[[#This Row],[Person]],2)</f>
        <v>95</v>
      </c>
      <c r="J269" s="45" t="str">
        <f>TEXT(tbl_LK_Roslagen_Män[[#This Row],[När]],"ÅÅÅÅ")</f>
        <v>2022</v>
      </c>
      <c r="K269" s="44">
        <f>IF(tbl_LK_Roslagen_Män[[#This Row],[Född]]&lt;"23",20,19)</f>
        <v>19</v>
      </c>
      <c r="L269" s="44" t="str">
        <f>CONCATENATE(tbl_LK_Roslagen_Män[[#This Row],[Århundrade]],tbl_LK_Roslagen_Män[[#This Row],[Född]])</f>
        <v>1995</v>
      </c>
      <c r="M269" s="44">
        <f>tbl_LK_Roslagen_Män[[#This Row],[År]]-tbl_LK_Roslagen_Män[[#This Row],[Född_år]]</f>
        <v>27</v>
      </c>
      <c r="N269" t="str">
        <f t="shared" si="4"/>
        <v>K/M Senior</v>
      </c>
    </row>
    <row r="270" spans="1:14" ht="18" customHeight="1">
      <c r="A270" s="1" t="s">
        <v>544</v>
      </c>
      <c r="B270" s="27">
        <v>2.4386574074074074E-2</v>
      </c>
      <c r="C270" s="1" t="s">
        <v>374</v>
      </c>
      <c r="D270" s="4" t="s">
        <v>108</v>
      </c>
      <c r="E270" s="2">
        <v>44728</v>
      </c>
      <c r="F270" s="2" t="s">
        <v>1122</v>
      </c>
      <c r="G270" s="4" t="s">
        <v>250</v>
      </c>
      <c r="H270" s="29">
        <v>44730</v>
      </c>
      <c r="I270" s="43" t="str">
        <f>RIGHT(tbl_LK_Roslagen_Män[[#This Row],[Person]],2)</f>
        <v>71</v>
      </c>
      <c r="J270" s="45" t="str">
        <f>TEXT(tbl_LK_Roslagen_Män[[#This Row],[När]],"ÅÅÅÅ")</f>
        <v>2022</v>
      </c>
      <c r="K270" s="44">
        <f>IF(tbl_LK_Roslagen_Män[[#This Row],[Född]]&lt;"23",20,19)</f>
        <v>19</v>
      </c>
      <c r="L270" s="44" t="str">
        <f>CONCATENATE(tbl_LK_Roslagen_Män[[#This Row],[Århundrade]],tbl_LK_Roslagen_Män[[#This Row],[Född]])</f>
        <v>1971</v>
      </c>
      <c r="M270" s="44">
        <f>tbl_LK_Roslagen_Män[[#This Row],[År]]-tbl_LK_Roslagen_Män[[#This Row],[Född_år]]</f>
        <v>51</v>
      </c>
      <c r="N270" t="str">
        <f t="shared" si="4"/>
        <v>K/M50-54</v>
      </c>
    </row>
    <row r="271" spans="1:14" ht="18" customHeight="1">
      <c r="A271" s="1" t="s">
        <v>544</v>
      </c>
      <c r="B271" s="27">
        <v>2.736111111111111E-2</v>
      </c>
      <c r="C271" s="1" t="s">
        <v>408</v>
      </c>
      <c r="D271" s="4" t="s">
        <v>108</v>
      </c>
      <c r="E271" s="2">
        <v>44728</v>
      </c>
      <c r="F271" s="2" t="s">
        <v>1122</v>
      </c>
      <c r="G271" s="4"/>
      <c r="H271" s="29">
        <v>44730</v>
      </c>
      <c r="I271" s="43" t="str">
        <f>RIGHT(tbl_LK_Roslagen_Män[[#This Row],[Person]],2)</f>
        <v>73</v>
      </c>
      <c r="J271" s="45" t="str">
        <f>TEXT(tbl_LK_Roslagen_Män[[#This Row],[När]],"ÅÅÅÅ")</f>
        <v>2022</v>
      </c>
      <c r="K271" s="44">
        <f>IF(tbl_LK_Roslagen_Män[[#This Row],[Född]]&lt;"23",20,19)</f>
        <v>19</v>
      </c>
      <c r="L271" s="44" t="str">
        <f>CONCATENATE(tbl_LK_Roslagen_Män[[#This Row],[Århundrade]],tbl_LK_Roslagen_Män[[#This Row],[Född]])</f>
        <v>1973</v>
      </c>
      <c r="M271" s="44">
        <f>tbl_LK_Roslagen_Män[[#This Row],[År]]-tbl_LK_Roslagen_Män[[#This Row],[Född_år]]</f>
        <v>49</v>
      </c>
      <c r="N271" t="str">
        <f t="shared" si="4"/>
        <v>K/M45-49</v>
      </c>
    </row>
    <row r="272" spans="1:14" ht="18" customHeight="1">
      <c r="A272" s="1" t="s">
        <v>544</v>
      </c>
      <c r="B272" s="27">
        <v>2.7766203703703706E-2</v>
      </c>
      <c r="C272" s="1" t="s">
        <v>1110</v>
      </c>
      <c r="D272" s="4" t="s">
        <v>646</v>
      </c>
      <c r="E272" s="2">
        <v>44688</v>
      </c>
      <c r="F272" s="2" t="s">
        <v>1123</v>
      </c>
      <c r="G272" s="4"/>
      <c r="H272" s="29">
        <v>44697</v>
      </c>
      <c r="I272" s="43" t="str">
        <f>RIGHT(tbl_LK_Roslagen_Män[[#This Row],[Person]],2)</f>
        <v>78</v>
      </c>
      <c r="J272" s="45" t="str">
        <f>TEXT(tbl_LK_Roslagen_Män[[#This Row],[När]],"ÅÅÅÅ")</f>
        <v>2022</v>
      </c>
      <c r="K272" s="44">
        <f>IF(tbl_LK_Roslagen_Män[[#This Row],[Född]]&lt;"23",20,19)</f>
        <v>19</v>
      </c>
      <c r="L272" s="44" t="str">
        <f>CONCATENATE(tbl_LK_Roslagen_Män[[#This Row],[Århundrade]],tbl_LK_Roslagen_Män[[#This Row],[Född]])</f>
        <v>1978</v>
      </c>
      <c r="M272" s="44">
        <f>tbl_LK_Roslagen_Män[[#This Row],[År]]-tbl_LK_Roslagen_Män[[#This Row],[Född_år]]</f>
        <v>44</v>
      </c>
      <c r="N272" t="str">
        <f t="shared" si="4"/>
        <v>K/M40-44</v>
      </c>
    </row>
    <row r="273" spans="1:14" ht="18" customHeight="1">
      <c r="A273" s="1" t="s">
        <v>544</v>
      </c>
      <c r="B273" s="27">
        <v>2.8009259259259262E-2</v>
      </c>
      <c r="C273" s="1" t="s">
        <v>1110</v>
      </c>
      <c r="D273" s="4" t="s">
        <v>1054</v>
      </c>
      <c r="E273" s="2">
        <v>44646</v>
      </c>
      <c r="F273" s="2" t="s">
        <v>266</v>
      </c>
      <c r="G273" s="4"/>
      <c r="H273" s="29">
        <v>44646</v>
      </c>
      <c r="I273" s="43" t="str">
        <f>RIGHT(tbl_LK_Roslagen_Män[[#This Row],[Person]],2)</f>
        <v>78</v>
      </c>
      <c r="J273" s="45" t="str">
        <f>TEXT(tbl_LK_Roslagen_Män[[#This Row],[När]],"ÅÅÅÅ")</f>
        <v>2022</v>
      </c>
      <c r="K273" s="44">
        <f>IF(tbl_LK_Roslagen_Män[[#This Row],[Född]]&lt;"23",20,19)</f>
        <v>19</v>
      </c>
      <c r="L273" s="44" t="str">
        <f>CONCATENATE(tbl_LK_Roslagen_Män[[#This Row],[Århundrade]],tbl_LK_Roslagen_Män[[#This Row],[Född]])</f>
        <v>1978</v>
      </c>
      <c r="M273" s="44">
        <f>tbl_LK_Roslagen_Män[[#This Row],[År]]-tbl_LK_Roslagen_Män[[#This Row],[Född_år]]</f>
        <v>44</v>
      </c>
      <c r="N273" t="str">
        <f t="shared" si="4"/>
        <v>K/M40-44</v>
      </c>
    </row>
    <row r="274" spans="1:14" ht="18" customHeight="1">
      <c r="A274" s="1" t="s">
        <v>544</v>
      </c>
      <c r="B274" s="27">
        <v>2.8495370370370369E-2</v>
      </c>
      <c r="C274" s="1" t="s">
        <v>49</v>
      </c>
      <c r="D274" s="4" t="s">
        <v>1054</v>
      </c>
      <c r="E274" s="2">
        <v>44870</v>
      </c>
      <c r="F274" s="2" t="s">
        <v>280</v>
      </c>
      <c r="G274" s="4"/>
      <c r="H274" s="29">
        <v>44871</v>
      </c>
      <c r="I274" s="43" t="str">
        <f>RIGHT(tbl_LK_Roslagen_Män[[#This Row],[Person]],2)</f>
        <v>69</v>
      </c>
      <c r="J274" s="45" t="str">
        <f>TEXT(tbl_LK_Roslagen_Män[[#This Row],[När]],"ÅÅÅÅ")</f>
        <v>2022</v>
      </c>
      <c r="K274" s="44">
        <f>IF(tbl_LK_Roslagen_Män[[#This Row],[Född]]&lt;"23",20,19)</f>
        <v>19</v>
      </c>
      <c r="L274" s="44" t="str">
        <f>CONCATENATE(tbl_LK_Roslagen_Män[[#This Row],[Århundrade]],tbl_LK_Roslagen_Män[[#This Row],[Född]])</f>
        <v>1969</v>
      </c>
      <c r="M274" s="44">
        <f>tbl_LK_Roslagen_Män[[#This Row],[År]]-tbl_LK_Roslagen_Män[[#This Row],[Född_år]]</f>
        <v>53</v>
      </c>
      <c r="N274" t="str">
        <f t="shared" si="4"/>
        <v>K/M50-54</v>
      </c>
    </row>
    <row r="275" spans="1:14" ht="18" customHeight="1">
      <c r="A275" s="1" t="s">
        <v>544</v>
      </c>
      <c r="B275" s="27">
        <v>2.8634259259259262E-2</v>
      </c>
      <c r="C275" s="1" t="s">
        <v>1110</v>
      </c>
      <c r="D275" s="4" t="s">
        <v>1054</v>
      </c>
      <c r="E275" s="2">
        <v>44870</v>
      </c>
      <c r="F275" s="2" t="s">
        <v>280</v>
      </c>
      <c r="G275" s="4"/>
      <c r="H275" s="29">
        <v>44871</v>
      </c>
      <c r="I275" s="43" t="str">
        <f>RIGHT(tbl_LK_Roslagen_Män[[#This Row],[Person]],2)</f>
        <v>78</v>
      </c>
      <c r="J275" s="45" t="str">
        <f>TEXT(tbl_LK_Roslagen_Män[[#This Row],[När]],"ÅÅÅÅ")</f>
        <v>2022</v>
      </c>
      <c r="K275" s="44">
        <f>IF(tbl_LK_Roslagen_Män[[#This Row],[Född]]&lt;"23",20,19)</f>
        <v>19</v>
      </c>
      <c r="L275" s="44" t="str">
        <f>CONCATENATE(tbl_LK_Roslagen_Män[[#This Row],[Århundrade]],tbl_LK_Roslagen_Män[[#This Row],[Född]])</f>
        <v>1978</v>
      </c>
      <c r="M275" s="44">
        <f>tbl_LK_Roslagen_Män[[#This Row],[År]]-tbl_LK_Roslagen_Män[[#This Row],[Född_år]]</f>
        <v>44</v>
      </c>
      <c r="N275" t="str">
        <f t="shared" si="4"/>
        <v>K/M40-44</v>
      </c>
    </row>
    <row r="276" spans="1:14" ht="18" customHeight="1">
      <c r="A276" s="1" t="s">
        <v>544</v>
      </c>
      <c r="B276" s="27">
        <v>2.8935185185185185E-2</v>
      </c>
      <c r="C276" s="1" t="s">
        <v>49</v>
      </c>
      <c r="D276" s="4" t="s">
        <v>1054</v>
      </c>
      <c r="E276" s="2">
        <v>44646</v>
      </c>
      <c r="F276" s="2" t="s">
        <v>266</v>
      </c>
      <c r="G276" s="4"/>
      <c r="H276" s="29">
        <v>44646</v>
      </c>
      <c r="I276" s="43" t="str">
        <f>RIGHT(tbl_LK_Roslagen_Män[[#This Row],[Person]],2)</f>
        <v>69</v>
      </c>
      <c r="J276" s="45" t="str">
        <f>TEXT(tbl_LK_Roslagen_Män[[#This Row],[När]],"ÅÅÅÅ")</f>
        <v>2022</v>
      </c>
      <c r="K276" s="44">
        <f>IF(tbl_LK_Roslagen_Män[[#This Row],[Född]]&lt;"23",20,19)</f>
        <v>19</v>
      </c>
      <c r="L276" s="44" t="str">
        <f>CONCATENATE(tbl_LK_Roslagen_Män[[#This Row],[Århundrade]],tbl_LK_Roslagen_Män[[#This Row],[Född]])</f>
        <v>1969</v>
      </c>
      <c r="M276" s="44">
        <f>tbl_LK_Roslagen_Män[[#This Row],[År]]-tbl_LK_Roslagen_Män[[#This Row],[Född_år]]</f>
        <v>53</v>
      </c>
      <c r="N276" t="str">
        <f t="shared" si="4"/>
        <v>K/M50-54</v>
      </c>
    </row>
    <row r="277" spans="1:14" ht="18" customHeight="1">
      <c r="A277" s="1" t="s">
        <v>544</v>
      </c>
      <c r="B277" s="27">
        <v>2.9201388888888888E-2</v>
      </c>
      <c r="C277" s="1" t="s">
        <v>1110</v>
      </c>
      <c r="D277" s="4" t="s">
        <v>700</v>
      </c>
      <c r="E277" s="2">
        <v>44669</v>
      </c>
      <c r="F277" s="2" t="s">
        <v>701</v>
      </c>
      <c r="G277" s="4"/>
      <c r="H277" s="29">
        <v>44705</v>
      </c>
      <c r="I277" s="43" t="str">
        <f>RIGHT(tbl_LK_Roslagen_Män[[#This Row],[Person]],2)</f>
        <v>78</v>
      </c>
      <c r="J277" s="45" t="str">
        <f>TEXT(tbl_LK_Roslagen_Män[[#This Row],[När]],"ÅÅÅÅ")</f>
        <v>2022</v>
      </c>
      <c r="K277" s="44">
        <f>IF(tbl_LK_Roslagen_Män[[#This Row],[Född]]&lt;"23",20,19)</f>
        <v>19</v>
      </c>
      <c r="L277" s="44" t="str">
        <f>CONCATENATE(tbl_LK_Roslagen_Män[[#This Row],[Århundrade]],tbl_LK_Roslagen_Män[[#This Row],[Född]])</f>
        <v>1978</v>
      </c>
      <c r="M277" s="44">
        <f>tbl_LK_Roslagen_Män[[#This Row],[År]]-tbl_LK_Roslagen_Män[[#This Row],[Född_år]]</f>
        <v>44</v>
      </c>
      <c r="N277" t="str">
        <f t="shared" si="4"/>
        <v>K/M40-44</v>
      </c>
    </row>
    <row r="278" spans="1:14" ht="18" customHeight="1">
      <c r="A278" s="1" t="s">
        <v>544</v>
      </c>
      <c r="B278" s="27">
        <v>3.0532407407407411E-2</v>
      </c>
      <c r="C278" s="1" t="s">
        <v>1116</v>
      </c>
      <c r="D278" s="4" t="s">
        <v>108</v>
      </c>
      <c r="E278" s="2">
        <v>44728</v>
      </c>
      <c r="F278" s="2" t="s">
        <v>1122</v>
      </c>
      <c r="G278" s="4"/>
      <c r="H278" s="29">
        <v>44730</v>
      </c>
      <c r="I278" s="43" t="str">
        <f>RIGHT(tbl_LK_Roslagen_Män[[#This Row],[Person]],2)</f>
        <v>85</v>
      </c>
      <c r="J278" s="45" t="str">
        <f>TEXT(tbl_LK_Roslagen_Män[[#This Row],[När]],"ÅÅÅÅ")</f>
        <v>2022</v>
      </c>
      <c r="K278" s="44">
        <f>IF(tbl_LK_Roslagen_Män[[#This Row],[Född]]&lt;"23",20,19)</f>
        <v>19</v>
      </c>
      <c r="L278" s="44" t="str">
        <f>CONCATENATE(tbl_LK_Roslagen_Män[[#This Row],[Århundrade]],tbl_LK_Roslagen_Män[[#This Row],[Född]])</f>
        <v>1985</v>
      </c>
      <c r="M278" s="44">
        <f>tbl_LK_Roslagen_Män[[#This Row],[År]]-tbl_LK_Roslagen_Män[[#This Row],[Född_år]]</f>
        <v>37</v>
      </c>
      <c r="N278" t="str">
        <f t="shared" si="4"/>
        <v>K/M35-39</v>
      </c>
    </row>
    <row r="279" spans="1:14" ht="18" customHeight="1">
      <c r="A279" s="1" t="s">
        <v>544</v>
      </c>
      <c r="B279" s="27">
        <v>3.0567129629629628E-2</v>
      </c>
      <c r="C279" s="1" t="s">
        <v>880</v>
      </c>
      <c r="D279" s="4" t="s">
        <v>1054</v>
      </c>
      <c r="E279" s="2">
        <v>44646</v>
      </c>
      <c r="F279" s="2" t="s">
        <v>266</v>
      </c>
      <c r="G279" s="4"/>
      <c r="H279" s="29">
        <v>44646</v>
      </c>
      <c r="I279" s="43" t="str">
        <f>RIGHT(tbl_LK_Roslagen_Män[[#This Row],[Person]],2)</f>
        <v>66</v>
      </c>
      <c r="J279" s="45" t="str">
        <f>TEXT(tbl_LK_Roslagen_Män[[#This Row],[När]],"ÅÅÅÅ")</f>
        <v>2022</v>
      </c>
      <c r="K279" s="44">
        <f>IF(tbl_LK_Roslagen_Män[[#This Row],[Född]]&lt;"23",20,19)</f>
        <v>19</v>
      </c>
      <c r="L279" s="44" t="str">
        <f>CONCATENATE(tbl_LK_Roslagen_Män[[#This Row],[Århundrade]],tbl_LK_Roslagen_Män[[#This Row],[Född]])</f>
        <v>1966</v>
      </c>
      <c r="M279" s="44">
        <f>tbl_LK_Roslagen_Män[[#This Row],[År]]-tbl_LK_Roslagen_Män[[#This Row],[Född_år]]</f>
        <v>56</v>
      </c>
      <c r="N279" t="str">
        <f t="shared" si="4"/>
        <v>K/M55-59</v>
      </c>
    </row>
    <row r="280" spans="1:14" ht="18" customHeight="1">
      <c r="A280" s="1" t="s">
        <v>544</v>
      </c>
      <c r="B280" s="27">
        <v>3.363425925925926E-2</v>
      </c>
      <c r="C280" s="1" t="s">
        <v>396</v>
      </c>
      <c r="D280" s="4" t="s">
        <v>1054</v>
      </c>
      <c r="E280" s="2">
        <v>44870</v>
      </c>
      <c r="F280" s="2" t="s">
        <v>280</v>
      </c>
      <c r="G280" s="4"/>
      <c r="H280" s="29">
        <v>44871</v>
      </c>
      <c r="I280" s="43" t="str">
        <f>RIGHT(tbl_LK_Roslagen_Män[[#This Row],[Person]],2)</f>
        <v>69</v>
      </c>
      <c r="J280" s="45" t="str">
        <f>TEXT(tbl_LK_Roslagen_Män[[#This Row],[När]],"ÅÅÅÅ")</f>
        <v>2022</v>
      </c>
      <c r="K280" s="44">
        <f>IF(tbl_LK_Roslagen_Män[[#This Row],[Född]]&lt;"23",20,19)</f>
        <v>19</v>
      </c>
      <c r="L280" s="44" t="str">
        <f>CONCATENATE(tbl_LK_Roslagen_Män[[#This Row],[Århundrade]],tbl_LK_Roslagen_Män[[#This Row],[Född]])</f>
        <v>1969</v>
      </c>
      <c r="M280" s="44">
        <f>tbl_LK_Roslagen_Män[[#This Row],[År]]-tbl_LK_Roslagen_Män[[#This Row],[Född_år]]</f>
        <v>53</v>
      </c>
      <c r="N280" t="str">
        <f t="shared" si="4"/>
        <v>K/M50-54</v>
      </c>
    </row>
    <row r="281" spans="1:14" ht="18" customHeight="1">
      <c r="A281" s="1" t="s">
        <v>544</v>
      </c>
      <c r="B281" s="4" t="s">
        <v>899</v>
      </c>
      <c r="C281" s="4" t="s">
        <v>757</v>
      </c>
      <c r="D281" s="4" t="s">
        <v>108</v>
      </c>
      <c r="E281" s="5">
        <v>43855</v>
      </c>
      <c r="F281" s="5" t="s">
        <v>900</v>
      </c>
      <c r="G281" s="4"/>
      <c r="H281" s="29">
        <v>43858</v>
      </c>
      <c r="I281" s="43" t="str">
        <f>RIGHT(tbl_LK_Roslagen_Män[[#This Row],[Person]],2)</f>
        <v>69</v>
      </c>
      <c r="J281" s="45" t="str">
        <f>TEXT(tbl_LK_Roslagen_Män[[#This Row],[När]],"ÅÅÅÅ")</f>
        <v>2020</v>
      </c>
      <c r="K281" s="44">
        <f>IF(tbl_LK_Roslagen_Män[[#This Row],[Född]]&lt;"23",20,19)</f>
        <v>19</v>
      </c>
      <c r="L281" s="44" t="str">
        <f>CONCATENATE(tbl_LK_Roslagen_Män[[#This Row],[Århundrade]],tbl_LK_Roslagen_Män[[#This Row],[Född]])</f>
        <v>1969</v>
      </c>
      <c r="M281" s="44">
        <f>tbl_LK_Roslagen_Män[[#This Row],[År]]-tbl_LK_Roslagen_Män[[#This Row],[Född_år]]</f>
        <v>51</v>
      </c>
      <c r="N281" t="str">
        <f t="shared" si="4"/>
        <v>K/M50-54</v>
      </c>
    </row>
    <row r="282" spans="1:14" ht="18" customHeight="1">
      <c r="A282" s="1" t="s">
        <v>544</v>
      </c>
      <c r="B282" s="4" t="s">
        <v>901</v>
      </c>
      <c r="C282" s="4" t="s">
        <v>406</v>
      </c>
      <c r="D282" s="4" t="s">
        <v>85</v>
      </c>
      <c r="E282" s="5">
        <v>43869</v>
      </c>
      <c r="F282" s="5" t="s">
        <v>812</v>
      </c>
      <c r="G282" s="4" t="s">
        <v>813</v>
      </c>
      <c r="H282" s="29">
        <v>43871</v>
      </c>
      <c r="I282" s="43" t="str">
        <f>RIGHT(tbl_LK_Roslagen_Män[[#This Row],[Person]],2)</f>
        <v>00</v>
      </c>
      <c r="J282" s="45" t="str">
        <f>TEXT(tbl_LK_Roslagen_Män[[#This Row],[När]],"ÅÅÅÅ")</f>
        <v>2020</v>
      </c>
      <c r="K282" s="44">
        <f>IF(tbl_LK_Roslagen_Män[[#This Row],[Född]]&lt;"23",20,19)</f>
        <v>20</v>
      </c>
      <c r="L282" s="44" t="str">
        <f>CONCATENATE(tbl_LK_Roslagen_Män[[#This Row],[Århundrade]],tbl_LK_Roslagen_Män[[#This Row],[Född]])</f>
        <v>2000</v>
      </c>
      <c r="M282" s="44">
        <f>tbl_LK_Roslagen_Män[[#This Row],[År]]-tbl_LK_Roslagen_Män[[#This Row],[Född_år]]</f>
        <v>20</v>
      </c>
      <c r="N282" t="str">
        <f t="shared" si="4"/>
        <v>K/M22 Junior</v>
      </c>
    </row>
    <row r="283" spans="1:14" ht="18" customHeight="1">
      <c r="A283" s="1" t="s">
        <v>544</v>
      </c>
      <c r="B283" s="4" t="s">
        <v>902</v>
      </c>
      <c r="C283" s="4" t="s">
        <v>247</v>
      </c>
      <c r="D283" s="4" t="s">
        <v>85</v>
      </c>
      <c r="E283" s="5">
        <v>43869</v>
      </c>
      <c r="F283" s="5" t="s">
        <v>812</v>
      </c>
      <c r="G283" s="4" t="s">
        <v>813</v>
      </c>
      <c r="H283" s="29">
        <v>43871</v>
      </c>
      <c r="I283" s="43" t="str">
        <f>RIGHT(tbl_LK_Roslagen_Män[[#This Row],[Person]],2)</f>
        <v>68</v>
      </c>
      <c r="J283" s="45" t="str">
        <f>TEXT(tbl_LK_Roslagen_Män[[#This Row],[När]],"ÅÅÅÅ")</f>
        <v>2020</v>
      </c>
      <c r="K283" s="44">
        <f>IF(tbl_LK_Roslagen_Män[[#This Row],[Född]]&lt;"23",20,19)</f>
        <v>19</v>
      </c>
      <c r="L283" s="44" t="str">
        <f>CONCATENATE(tbl_LK_Roslagen_Män[[#This Row],[Århundrade]],tbl_LK_Roslagen_Män[[#This Row],[Född]])</f>
        <v>1968</v>
      </c>
      <c r="M283" s="44">
        <f>tbl_LK_Roslagen_Män[[#This Row],[År]]-tbl_LK_Roslagen_Män[[#This Row],[Född_år]]</f>
        <v>52</v>
      </c>
      <c r="N283" t="str">
        <f t="shared" si="4"/>
        <v>K/M50-54</v>
      </c>
    </row>
    <row r="284" spans="1:14" ht="18" customHeight="1">
      <c r="A284" s="1" t="s">
        <v>544</v>
      </c>
      <c r="B284" s="4" t="s">
        <v>362</v>
      </c>
      <c r="C284" s="4" t="s">
        <v>58</v>
      </c>
      <c r="D284" s="4" t="s">
        <v>101</v>
      </c>
      <c r="E284" s="5">
        <v>43562</v>
      </c>
      <c r="F284" s="5" t="s">
        <v>363</v>
      </c>
      <c r="G284" s="4" t="s">
        <v>208</v>
      </c>
      <c r="H284" s="29">
        <v>43566</v>
      </c>
      <c r="I284" s="43" t="str">
        <f>RIGHT(tbl_LK_Roslagen_Män[[#This Row],[Person]],2)</f>
        <v>95</v>
      </c>
      <c r="J284" s="45" t="str">
        <f>TEXT(tbl_LK_Roslagen_Män[[#This Row],[När]],"ÅÅÅÅ")</f>
        <v>2019</v>
      </c>
      <c r="K284" s="44">
        <f>IF(tbl_LK_Roslagen_Män[[#This Row],[Född]]&lt;"23",20,19)</f>
        <v>19</v>
      </c>
      <c r="L284" s="44" t="str">
        <f>CONCATENATE(tbl_LK_Roslagen_Män[[#This Row],[Århundrade]],tbl_LK_Roslagen_Män[[#This Row],[Född]])</f>
        <v>1995</v>
      </c>
      <c r="M284" s="44">
        <f>tbl_LK_Roslagen_Män[[#This Row],[År]]-tbl_LK_Roslagen_Män[[#This Row],[Född_år]]</f>
        <v>24</v>
      </c>
      <c r="N284" t="str">
        <f t="shared" si="4"/>
        <v>K/M Senior</v>
      </c>
    </row>
    <row r="285" spans="1:14" ht="18" customHeight="1">
      <c r="A285" s="1" t="s">
        <v>544</v>
      </c>
      <c r="B285" s="4" t="s">
        <v>903</v>
      </c>
      <c r="C285" s="4" t="s">
        <v>406</v>
      </c>
      <c r="D285" s="4" t="s">
        <v>101</v>
      </c>
      <c r="E285" s="5">
        <v>44115</v>
      </c>
      <c r="F285" s="5" t="s">
        <v>827</v>
      </c>
      <c r="G285" s="4" t="s">
        <v>168</v>
      </c>
      <c r="H285" s="29">
        <v>44119</v>
      </c>
      <c r="I285" s="43" t="str">
        <f>RIGHT(tbl_LK_Roslagen_Män[[#This Row],[Person]],2)</f>
        <v>00</v>
      </c>
      <c r="J285" s="45" t="str">
        <f>TEXT(tbl_LK_Roslagen_Män[[#This Row],[När]],"ÅÅÅÅ")</f>
        <v>2020</v>
      </c>
      <c r="K285" s="44">
        <f>IF(tbl_LK_Roslagen_Män[[#This Row],[Född]]&lt;"23",20,19)</f>
        <v>20</v>
      </c>
      <c r="L285" s="44" t="str">
        <f>CONCATENATE(tbl_LK_Roslagen_Män[[#This Row],[Århundrade]],tbl_LK_Roslagen_Män[[#This Row],[Född]])</f>
        <v>2000</v>
      </c>
      <c r="M285" s="44">
        <f>tbl_LK_Roslagen_Män[[#This Row],[År]]-tbl_LK_Roslagen_Män[[#This Row],[Född_år]]</f>
        <v>20</v>
      </c>
      <c r="N285" t="str">
        <f t="shared" si="4"/>
        <v>K/M22 Junior</v>
      </c>
    </row>
    <row r="286" spans="1:14" ht="18" customHeight="1">
      <c r="A286" s="1" t="s">
        <v>544</v>
      </c>
      <c r="B286" s="4" t="s">
        <v>904</v>
      </c>
      <c r="C286" s="4" t="s">
        <v>897</v>
      </c>
      <c r="D286" s="4" t="s">
        <v>101</v>
      </c>
      <c r="E286" s="5">
        <v>44115</v>
      </c>
      <c r="F286" s="5" t="s">
        <v>827</v>
      </c>
      <c r="G286" s="4"/>
      <c r="H286" s="29">
        <v>44119</v>
      </c>
      <c r="I286" s="43" t="str">
        <f>RIGHT(tbl_LK_Roslagen_Män[[#This Row],[Person]],2)</f>
        <v>98</v>
      </c>
      <c r="J286" s="45" t="str">
        <f>TEXT(tbl_LK_Roslagen_Män[[#This Row],[När]],"ÅÅÅÅ")</f>
        <v>2020</v>
      </c>
      <c r="K286" s="44">
        <f>IF(tbl_LK_Roslagen_Män[[#This Row],[Född]]&lt;"23",20,19)</f>
        <v>19</v>
      </c>
      <c r="L286" s="44" t="str">
        <f>CONCATENATE(tbl_LK_Roslagen_Män[[#This Row],[Århundrade]],tbl_LK_Roslagen_Män[[#This Row],[Född]])</f>
        <v>1998</v>
      </c>
      <c r="M286" s="44">
        <f>tbl_LK_Roslagen_Män[[#This Row],[År]]-tbl_LK_Roslagen_Män[[#This Row],[Född_år]]</f>
        <v>22</v>
      </c>
      <c r="N286" t="str">
        <f t="shared" si="4"/>
        <v>K/M22 Junior</v>
      </c>
    </row>
    <row r="287" spans="1:14" ht="18" customHeight="1">
      <c r="A287" s="1" t="s">
        <v>544</v>
      </c>
      <c r="B287" s="4" t="s">
        <v>364</v>
      </c>
      <c r="C287" s="4" t="s">
        <v>58</v>
      </c>
      <c r="D287" s="4" t="s">
        <v>108</v>
      </c>
      <c r="E287" s="5">
        <v>43629</v>
      </c>
      <c r="F287" s="2" t="s">
        <v>365</v>
      </c>
      <c r="G287" s="4"/>
      <c r="H287" s="29">
        <v>43630</v>
      </c>
      <c r="I287" s="43" t="str">
        <f>RIGHT(tbl_LK_Roslagen_Män[[#This Row],[Person]],2)</f>
        <v>95</v>
      </c>
      <c r="J287" s="45" t="str">
        <f>TEXT(tbl_LK_Roslagen_Män[[#This Row],[När]],"ÅÅÅÅ")</f>
        <v>2019</v>
      </c>
      <c r="K287" s="44">
        <f>IF(tbl_LK_Roslagen_Män[[#This Row],[Född]]&lt;"23",20,19)</f>
        <v>19</v>
      </c>
      <c r="L287" s="44" t="str">
        <f>CONCATENATE(tbl_LK_Roslagen_Män[[#This Row],[Århundrade]],tbl_LK_Roslagen_Män[[#This Row],[Född]])</f>
        <v>1995</v>
      </c>
      <c r="M287" s="44">
        <f>tbl_LK_Roslagen_Män[[#This Row],[År]]-tbl_LK_Roslagen_Män[[#This Row],[Född_år]]</f>
        <v>24</v>
      </c>
      <c r="N287" t="str">
        <f t="shared" si="4"/>
        <v>K/M Senior</v>
      </c>
    </row>
    <row r="288" spans="1:14" ht="18" customHeight="1">
      <c r="A288" s="1" t="s">
        <v>544</v>
      </c>
      <c r="B288" s="4" t="s">
        <v>366</v>
      </c>
      <c r="C288" s="4" t="s">
        <v>367</v>
      </c>
      <c r="D288" s="4" t="s">
        <v>368</v>
      </c>
      <c r="E288" s="5">
        <v>43652</v>
      </c>
      <c r="F288" s="2" t="s">
        <v>369</v>
      </c>
      <c r="G288" s="4"/>
      <c r="H288" s="29">
        <v>43655</v>
      </c>
      <c r="I288" s="43" t="str">
        <f>RIGHT(tbl_LK_Roslagen_Män[[#This Row],[Person]],2)</f>
        <v>86</v>
      </c>
      <c r="J288" s="45" t="str">
        <f>TEXT(tbl_LK_Roslagen_Män[[#This Row],[När]],"ÅÅÅÅ")</f>
        <v>2019</v>
      </c>
      <c r="K288" s="44">
        <f>IF(tbl_LK_Roslagen_Män[[#This Row],[Född]]&lt;"23",20,19)</f>
        <v>19</v>
      </c>
      <c r="L288" s="44" t="str">
        <f>CONCATENATE(tbl_LK_Roslagen_Män[[#This Row],[Århundrade]],tbl_LK_Roslagen_Män[[#This Row],[Född]])</f>
        <v>1986</v>
      </c>
      <c r="M288" s="44">
        <f>tbl_LK_Roslagen_Män[[#This Row],[År]]-tbl_LK_Roslagen_Män[[#This Row],[Född_år]]</f>
        <v>33</v>
      </c>
      <c r="N288" t="str">
        <f t="shared" si="4"/>
        <v>K/M Senior</v>
      </c>
    </row>
    <row r="289" spans="1:14" ht="18" customHeight="1">
      <c r="A289" s="1" t="s">
        <v>544</v>
      </c>
      <c r="B289" s="4" t="s">
        <v>234</v>
      </c>
      <c r="C289" s="4" t="s">
        <v>82</v>
      </c>
      <c r="D289" s="4" t="s">
        <v>235</v>
      </c>
      <c r="E289" s="5">
        <v>43142</v>
      </c>
      <c r="F289" s="5" t="s">
        <v>236</v>
      </c>
      <c r="G289" s="4" t="s">
        <v>237</v>
      </c>
      <c r="H289" s="29">
        <v>43147</v>
      </c>
      <c r="I289" s="43" t="str">
        <f>RIGHT(tbl_LK_Roslagen_Män[[#This Row],[Person]],2)</f>
        <v>74</v>
      </c>
      <c r="J289" s="45" t="str">
        <f>TEXT(tbl_LK_Roslagen_Män[[#This Row],[När]],"ÅÅÅÅ")</f>
        <v>2018</v>
      </c>
      <c r="K289" s="44">
        <f>IF(tbl_LK_Roslagen_Män[[#This Row],[Född]]&lt;"23",20,19)</f>
        <v>19</v>
      </c>
      <c r="L289" s="44" t="str">
        <f>CONCATENATE(tbl_LK_Roslagen_Män[[#This Row],[Århundrade]],tbl_LK_Roslagen_Män[[#This Row],[Född]])</f>
        <v>1974</v>
      </c>
      <c r="M289" s="44">
        <f>tbl_LK_Roslagen_Män[[#This Row],[År]]-tbl_LK_Roslagen_Män[[#This Row],[Född_år]]</f>
        <v>44</v>
      </c>
      <c r="N289" t="str">
        <f t="shared" si="4"/>
        <v>K/M40-44</v>
      </c>
    </row>
    <row r="290" spans="1:14" ht="18" customHeight="1">
      <c r="A290" s="1" t="s">
        <v>544</v>
      </c>
      <c r="B290" s="4" t="s">
        <v>238</v>
      </c>
      <c r="C290" s="4" t="s">
        <v>58</v>
      </c>
      <c r="D290" s="4" t="s">
        <v>101</v>
      </c>
      <c r="E290" s="5">
        <v>43198</v>
      </c>
      <c r="F290" s="5" t="s">
        <v>239</v>
      </c>
      <c r="G290" s="4"/>
      <c r="H290" s="29">
        <v>43199</v>
      </c>
      <c r="I290" s="43" t="str">
        <f>RIGHT(tbl_LK_Roslagen_Män[[#This Row],[Person]],2)</f>
        <v>95</v>
      </c>
      <c r="J290" s="45" t="str">
        <f>TEXT(tbl_LK_Roslagen_Män[[#This Row],[När]],"ÅÅÅÅ")</f>
        <v>2018</v>
      </c>
      <c r="K290" s="44">
        <f>IF(tbl_LK_Roslagen_Män[[#This Row],[Född]]&lt;"23",20,19)</f>
        <v>19</v>
      </c>
      <c r="L290" s="44" t="str">
        <f>CONCATENATE(tbl_LK_Roslagen_Män[[#This Row],[Århundrade]],tbl_LK_Roslagen_Män[[#This Row],[Född]])</f>
        <v>1995</v>
      </c>
      <c r="M290" s="44">
        <f>tbl_LK_Roslagen_Män[[#This Row],[År]]-tbl_LK_Roslagen_Män[[#This Row],[Född_år]]</f>
        <v>23</v>
      </c>
      <c r="N290" t="str">
        <f t="shared" si="4"/>
        <v>K/M Senior</v>
      </c>
    </row>
    <row r="291" spans="1:14" ht="18" customHeight="1">
      <c r="A291" s="1" t="s">
        <v>544</v>
      </c>
      <c r="B291" s="4" t="s">
        <v>370</v>
      </c>
      <c r="C291" s="4" t="s">
        <v>58</v>
      </c>
      <c r="D291" s="4" t="s">
        <v>83</v>
      </c>
      <c r="E291" s="5">
        <v>43601</v>
      </c>
      <c r="F291" s="5" t="s">
        <v>241</v>
      </c>
      <c r="G291" s="4"/>
      <c r="H291" s="29">
        <v>43602</v>
      </c>
      <c r="I291" s="43" t="str">
        <f>RIGHT(tbl_LK_Roslagen_Män[[#This Row],[Person]],2)</f>
        <v>95</v>
      </c>
      <c r="J291" s="45" t="str">
        <f>TEXT(tbl_LK_Roslagen_Män[[#This Row],[När]],"ÅÅÅÅ")</f>
        <v>2019</v>
      </c>
      <c r="K291" s="44">
        <f>IF(tbl_LK_Roslagen_Män[[#This Row],[Född]]&lt;"23",20,19)</f>
        <v>19</v>
      </c>
      <c r="L291" s="44" t="str">
        <f>CONCATENATE(tbl_LK_Roslagen_Män[[#This Row],[Århundrade]],tbl_LK_Roslagen_Män[[#This Row],[Född]])</f>
        <v>1995</v>
      </c>
      <c r="M291" s="44">
        <f>tbl_LK_Roslagen_Män[[#This Row],[År]]-tbl_LK_Roslagen_Män[[#This Row],[Född_år]]</f>
        <v>24</v>
      </c>
      <c r="N291" t="str">
        <f t="shared" si="4"/>
        <v>K/M Senior</v>
      </c>
    </row>
    <row r="292" spans="1:14" ht="18" customHeight="1">
      <c r="A292" s="1" t="s">
        <v>544</v>
      </c>
      <c r="B292" s="4" t="s">
        <v>240</v>
      </c>
      <c r="C292" s="4" t="s">
        <v>58</v>
      </c>
      <c r="D292" s="4" t="s">
        <v>83</v>
      </c>
      <c r="E292" s="5">
        <v>43237</v>
      </c>
      <c r="F292" s="5" t="s">
        <v>241</v>
      </c>
      <c r="G292" s="4"/>
      <c r="H292" s="29">
        <v>43238</v>
      </c>
      <c r="I292" s="43" t="str">
        <f>RIGHT(tbl_LK_Roslagen_Män[[#This Row],[Person]],2)</f>
        <v>95</v>
      </c>
      <c r="J292" s="45" t="str">
        <f>TEXT(tbl_LK_Roslagen_Män[[#This Row],[När]],"ÅÅÅÅ")</f>
        <v>2018</v>
      </c>
      <c r="K292" s="44">
        <f>IF(tbl_LK_Roslagen_Män[[#This Row],[Född]]&lt;"23",20,19)</f>
        <v>19</v>
      </c>
      <c r="L292" s="44" t="str">
        <f>CONCATENATE(tbl_LK_Roslagen_Män[[#This Row],[Århundrade]],tbl_LK_Roslagen_Män[[#This Row],[Född]])</f>
        <v>1995</v>
      </c>
      <c r="M292" s="44">
        <f>tbl_LK_Roslagen_Män[[#This Row],[År]]-tbl_LK_Roslagen_Män[[#This Row],[Född_år]]</f>
        <v>23</v>
      </c>
      <c r="N292" t="str">
        <f t="shared" si="4"/>
        <v>K/M Senior</v>
      </c>
    </row>
    <row r="293" spans="1:14" ht="18" customHeight="1">
      <c r="A293" s="1" t="s">
        <v>544</v>
      </c>
      <c r="B293" s="4" t="s">
        <v>983</v>
      </c>
      <c r="C293" s="4" t="s">
        <v>984</v>
      </c>
      <c r="D293" s="4" t="s">
        <v>89</v>
      </c>
      <c r="E293" s="2">
        <v>44472</v>
      </c>
      <c r="F293" s="2" t="s">
        <v>271</v>
      </c>
      <c r="G293" s="4" t="s">
        <v>182</v>
      </c>
      <c r="H293" s="29">
        <v>44472</v>
      </c>
      <c r="I293" s="43" t="str">
        <f>RIGHT(tbl_LK_Roslagen_Män[[#This Row],[Person]],2)</f>
        <v>04</v>
      </c>
      <c r="J293" s="45" t="str">
        <f>TEXT(tbl_LK_Roslagen_Män[[#This Row],[När]],"ÅÅÅÅ")</f>
        <v>2021</v>
      </c>
      <c r="K293" s="44">
        <f>IF(tbl_LK_Roslagen_Män[[#This Row],[Född]]&lt;"23",20,19)</f>
        <v>20</v>
      </c>
      <c r="L293" s="44" t="str">
        <f>CONCATENATE(tbl_LK_Roslagen_Män[[#This Row],[Århundrade]],tbl_LK_Roslagen_Män[[#This Row],[Född]])</f>
        <v>2004</v>
      </c>
      <c r="M293" s="44">
        <f>tbl_LK_Roslagen_Män[[#This Row],[År]]-tbl_LK_Roslagen_Män[[#This Row],[Född_år]]</f>
        <v>17</v>
      </c>
      <c r="N293" t="str">
        <f t="shared" si="4"/>
        <v>F/P17 Ungdom</v>
      </c>
    </row>
    <row r="294" spans="1:14" ht="18" customHeight="1">
      <c r="A294" s="1" t="s">
        <v>544</v>
      </c>
      <c r="B294" s="27" t="s">
        <v>1200</v>
      </c>
      <c r="C294" s="4" t="s">
        <v>58</v>
      </c>
      <c r="D294" s="4" t="s">
        <v>89</v>
      </c>
      <c r="E294" s="5">
        <v>45200</v>
      </c>
      <c r="F294" s="4" t="s">
        <v>271</v>
      </c>
      <c r="G294" s="4"/>
      <c r="H294" s="29">
        <v>45204</v>
      </c>
      <c r="I294" s="43" t="str">
        <f>RIGHT(tbl_LK_Roslagen_Män[[#This Row],[Person]],2)</f>
        <v>95</v>
      </c>
      <c r="J294" s="45" t="str">
        <f>TEXT(tbl_LK_Roslagen_Män[[#This Row],[När]],"ÅÅÅÅ")</f>
        <v>2023</v>
      </c>
      <c r="K294" s="44">
        <f>IF(tbl_LK_Roslagen_Män[[#This Row],[Född]]&lt;"23",20,19)</f>
        <v>19</v>
      </c>
      <c r="L294" s="44" t="str">
        <f>CONCATENATE(tbl_LK_Roslagen_Män[[#This Row],[Århundrade]],tbl_LK_Roslagen_Män[[#This Row],[Född]])</f>
        <v>1995</v>
      </c>
      <c r="M294" s="44">
        <f>tbl_LK_Roslagen_Män[[#This Row],[År]]-tbl_LK_Roslagen_Män[[#This Row],[Född_år]]</f>
        <v>28</v>
      </c>
      <c r="N294" t="str">
        <f t="shared" si="4"/>
        <v>K/M Senior</v>
      </c>
    </row>
    <row r="295" spans="1:14" ht="18" customHeight="1">
      <c r="A295" s="1" t="s">
        <v>544</v>
      </c>
      <c r="B295" s="27" t="s">
        <v>1201</v>
      </c>
      <c r="C295" s="4" t="s">
        <v>374</v>
      </c>
      <c r="D295" s="4" t="s">
        <v>1017</v>
      </c>
      <c r="E295" s="5">
        <v>45045</v>
      </c>
      <c r="F295" s="4" t="s">
        <v>1202</v>
      </c>
      <c r="G295" s="4" t="s">
        <v>250</v>
      </c>
      <c r="H295" s="29">
        <v>45047</v>
      </c>
      <c r="I295" s="43" t="str">
        <f>RIGHT(tbl_LK_Roslagen_Män[[#This Row],[Person]],2)</f>
        <v>71</v>
      </c>
      <c r="J295" s="45" t="str">
        <f>TEXT(tbl_LK_Roslagen_Män[[#This Row],[När]],"ÅÅÅÅ")</f>
        <v>2023</v>
      </c>
      <c r="K295" s="44">
        <f>IF(tbl_LK_Roslagen_Män[[#This Row],[Född]]&lt;"23",20,19)</f>
        <v>19</v>
      </c>
      <c r="L295" s="44" t="str">
        <f>CONCATENATE(tbl_LK_Roslagen_Män[[#This Row],[Århundrade]],tbl_LK_Roslagen_Män[[#This Row],[Född]])</f>
        <v>1971</v>
      </c>
      <c r="M295" s="44">
        <f>tbl_LK_Roslagen_Män[[#This Row],[År]]-tbl_LK_Roslagen_Män[[#This Row],[Född_år]]</f>
        <v>52</v>
      </c>
      <c r="N295" t="str">
        <f t="shared" si="4"/>
        <v>K/M50-54</v>
      </c>
    </row>
    <row r="296" spans="1:14" ht="18" customHeight="1">
      <c r="A296" s="1" t="s">
        <v>544</v>
      </c>
      <c r="B296" s="4" t="s">
        <v>81</v>
      </c>
      <c r="C296" s="4" t="s">
        <v>82</v>
      </c>
      <c r="D296" s="4" t="s">
        <v>83</v>
      </c>
      <c r="E296" s="5">
        <v>42873</v>
      </c>
      <c r="F296" s="5"/>
      <c r="G296" s="4" t="s">
        <v>34</v>
      </c>
      <c r="H296" s="14"/>
      <c r="I296" s="43" t="str">
        <f>RIGHT(tbl_LK_Roslagen_Män[[#This Row],[Person]],2)</f>
        <v>74</v>
      </c>
      <c r="J296" s="45" t="str">
        <f>TEXT(tbl_LK_Roslagen_Män[[#This Row],[När]],"ÅÅÅÅ")</f>
        <v>2017</v>
      </c>
      <c r="K296" s="44">
        <f>IF(tbl_LK_Roslagen_Män[[#This Row],[Född]]&lt;"23",20,19)</f>
        <v>19</v>
      </c>
      <c r="L296" s="44" t="str">
        <f>CONCATENATE(tbl_LK_Roslagen_Män[[#This Row],[Århundrade]],tbl_LK_Roslagen_Män[[#This Row],[Född]])</f>
        <v>1974</v>
      </c>
      <c r="M296" s="44">
        <f>tbl_LK_Roslagen_Män[[#This Row],[År]]-tbl_LK_Roslagen_Män[[#This Row],[Född_år]]</f>
        <v>43</v>
      </c>
      <c r="N296" t="str">
        <f t="shared" si="4"/>
        <v>K/M40-44</v>
      </c>
    </row>
    <row r="297" spans="1:14" ht="18" customHeight="1">
      <c r="A297" s="1" t="s">
        <v>544</v>
      </c>
      <c r="B297" s="4" t="s">
        <v>242</v>
      </c>
      <c r="C297" s="4" t="s">
        <v>82</v>
      </c>
      <c r="D297" s="4" t="s">
        <v>243</v>
      </c>
      <c r="E297" s="5">
        <v>43443</v>
      </c>
      <c r="F297" s="4" t="s">
        <v>244</v>
      </c>
      <c r="G297" s="4" t="s">
        <v>245</v>
      </c>
      <c r="H297" s="29">
        <v>43446</v>
      </c>
      <c r="I297" s="43" t="str">
        <f>RIGHT(tbl_LK_Roslagen_Män[[#This Row],[Person]],2)</f>
        <v>74</v>
      </c>
      <c r="J297" s="45" t="str">
        <f>TEXT(tbl_LK_Roslagen_Män[[#This Row],[När]],"ÅÅÅÅ")</f>
        <v>2018</v>
      </c>
      <c r="K297" s="44">
        <f>IF(tbl_LK_Roslagen_Män[[#This Row],[Född]]&lt;"23",20,19)</f>
        <v>19</v>
      </c>
      <c r="L297" s="44" t="str">
        <f>CONCATENATE(tbl_LK_Roslagen_Män[[#This Row],[Århundrade]],tbl_LK_Roslagen_Män[[#This Row],[Född]])</f>
        <v>1974</v>
      </c>
      <c r="M297" s="44">
        <f>tbl_LK_Roslagen_Män[[#This Row],[År]]-tbl_LK_Roslagen_Män[[#This Row],[Född_år]]</f>
        <v>44</v>
      </c>
      <c r="N297" t="str">
        <f t="shared" si="4"/>
        <v>K/M40-44</v>
      </c>
    </row>
    <row r="298" spans="1:14" ht="18" customHeight="1">
      <c r="A298" s="1" t="s">
        <v>544</v>
      </c>
      <c r="B298" s="4" t="s">
        <v>371</v>
      </c>
      <c r="C298" s="4" t="s">
        <v>58</v>
      </c>
      <c r="D298" s="4" t="s">
        <v>372</v>
      </c>
      <c r="E298" s="5">
        <v>43703</v>
      </c>
      <c r="F298" s="5" t="s">
        <v>241</v>
      </c>
      <c r="G298" s="4"/>
      <c r="H298" s="29">
        <v>43705</v>
      </c>
      <c r="I298" s="43" t="str">
        <f>RIGHT(tbl_LK_Roslagen_Män[[#This Row],[Person]],2)</f>
        <v>95</v>
      </c>
      <c r="J298" s="45" t="str">
        <f>TEXT(tbl_LK_Roslagen_Män[[#This Row],[När]],"ÅÅÅÅ")</f>
        <v>2019</v>
      </c>
      <c r="K298" s="44">
        <f>IF(tbl_LK_Roslagen_Män[[#This Row],[Född]]&lt;"23",20,19)</f>
        <v>19</v>
      </c>
      <c r="L298" s="44" t="str">
        <f>CONCATENATE(tbl_LK_Roslagen_Män[[#This Row],[Århundrade]],tbl_LK_Roslagen_Män[[#This Row],[Född]])</f>
        <v>1995</v>
      </c>
      <c r="M298" s="44">
        <f>tbl_LK_Roslagen_Män[[#This Row],[År]]-tbl_LK_Roslagen_Män[[#This Row],[Född_år]]</f>
        <v>24</v>
      </c>
      <c r="N298" t="str">
        <f t="shared" si="4"/>
        <v>K/M Senior</v>
      </c>
    </row>
    <row r="299" spans="1:14" ht="18" customHeight="1">
      <c r="A299" s="1" t="s">
        <v>544</v>
      </c>
      <c r="B299" s="4" t="s">
        <v>373</v>
      </c>
      <c r="C299" s="4" t="s">
        <v>374</v>
      </c>
      <c r="D299" s="4" t="s">
        <v>108</v>
      </c>
      <c r="E299" s="5">
        <v>43629</v>
      </c>
      <c r="F299" s="5" t="s">
        <v>365</v>
      </c>
      <c r="G299" s="4"/>
      <c r="H299" s="29">
        <v>43630</v>
      </c>
      <c r="I299" s="43" t="str">
        <f>RIGHT(tbl_LK_Roslagen_Män[[#This Row],[Person]],2)</f>
        <v>71</v>
      </c>
      <c r="J299" s="45" t="str">
        <f>TEXT(tbl_LK_Roslagen_Män[[#This Row],[När]],"ÅÅÅÅ")</f>
        <v>2019</v>
      </c>
      <c r="K299" s="44">
        <f>IF(tbl_LK_Roslagen_Män[[#This Row],[Född]]&lt;"23",20,19)</f>
        <v>19</v>
      </c>
      <c r="L299" s="44" t="str">
        <f>CONCATENATE(tbl_LK_Roslagen_Män[[#This Row],[Århundrade]],tbl_LK_Roslagen_Män[[#This Row],[Född]])</f>
        <v>1971</v>
      </c>
      <c r="M299" s="44">
        <f>tbl_LK_Roslagen_Män[[#This Row],[År]]-tbl_LK_Roslagen_Män[[#This Row],[Född_år]]</f>
        <v>48</v>
      </c>
      <c r="N299" t="str">
        <f t="shared" si="4"/>
        <v>K/M45-49</v>
      </c>
    </row>
    <row r="300" spans="1:14" ht="18" customHeight="1">
      <c r="A300" s="1" t="s">
        <v>544</v>
      </c>
      <c r="B300" s="4" t="s">
        <v>246</v>
      </c>
      <c r="C300" s="4" t="s">
        <v>247</v>
      </c>
      <c r="D300" s="4" t="s">
        <v>248</v>
      </c>
      <c r="E300" s="5">
        <v>43386</v>
      </c>
      <c r="F300" s="5" t="s">
        <v>249</v>
      </c>
      <c r="G300" s="4" t="s">
        <v>250</v>
      </c>
      <c r="H300" s="29">
        <v>43388</v>
      </c>
      <c r="I300" s="43" t="str">
        <f>RIGHT(tbl_LK_Roslagen_Män[[#This Row],[Person]],2)</f>
        <v>68</v>
      </c>
      <c r="J300" s="45" t="str">
        <f>TEXT(tbl_LK_Roslagen_Män[[#This Row],[När]],"ÅÅÅÅ")</f>
        <v>2018</v>
      </c>
      <c r="K300" s="44">
        <f>IF(tbl_LK_Roslagen_Män[[#This Row],[Född]]&lt;"23",20,19)</f>
        <v>19</v>
      </c>
      <c r="L300" s="44" t="str">
        <f>CONCATENATE(tbl_LK_Roslagen_Män[[#This Row],[Århundrade]],tbl_LK_Roslagen_Män[[#This Row],[Född]])</f>
        <v>1968</v>
      </c>
      <c r="M300" s="44">
        <f>tbl_LK_Roslagen_Män[[#This Row],[År]]-tbl_LK_Roslagen_Män[[#This Row],[Född_år]]</f>
        <v>50</v>
      </c>
      <c r="N300" t="str">
        <f t="shared" si="4"/>
        <v>K/M50-54</v>
      </c>
    </row>
    <row r="301" spans="1:14" ht="18" customHeight="1">
      <c r="A301" s="1" t="s">
        <v>544</v>
      </c>
      <c r="B301" s="4" t="s">
        <v>251</v>
      </c>
      <c r="C301" s="4" t="s">
        <v>247</v>
      </c>
      <c r="D301" s="4" t="s">
        <v>83</v>
      </c>
      <c r="E301" s="5">
        <v>43442</v>
      </c>
      <c r="F301" s="5" t="s">
        <v>252</v>
      </c>
      <c r="G301" s="4"/>
      <c r="H301" s="29">
        <v>43446</v>
      </c>
      <c r="I301" s="43" t="str">
        <f>RIGHT(tbl_LK_Roslagen_Män[[#This Row],[Person]],2)</f>
        <v>68</v>
      </c>
      <c r="J301" s="45" t="str">
        <f>TEXT(tbl_LK_Roslagen_Män[[#This Row],[När]],"ÅÅÅÅ")</f>
        <v>2018</v>
      </c>
      <c r="K301" s="44">
        <f>IF(tbl_LK_Roslagen_Män[[#This Row],[Född]]&lt;"23",20,19)</f>
        <v>19</v>
      </c>
      <c r="L301" s="44" t="str">
        <f>CONCATENATE(tbl_LK_Roslagen_Män[[#This Row],[Århundrade]],tbl_LK_Roslagen_Män[[#This Row],[Född]])</f>
        <v>1968</v>
      </c>
      <c r="M301" s="44">
        <f>tbl_LK_Roslagen_Män[[#This Row],[År]]-tbl_LK_Roslagen_Män[[#This Row],[Född_år]]</f>
        <v>50</v>
      </c>
      <c r="N301" t="str">
        <f t="shared" si="4"/>
        <v>K/M50-54</v>
      </c>
    </row>
    <row r="302" spans="1:14" ht="18" customHeight="1">
      <c r="A302" s="1" t="s">
        <v>544</v>
      </c>
      <c r="B302" s="4" t="s">
        <v>752</v>
      </c>
      <c r="C302" s="4" t="s">
        <v>406</v>
      </c>
      <c r="D302" s="4" t="s">
        <v>248</v>
      </c>
      <c r="E302" s="5">
        <v>43750</v>
      </c>
      <c r="F302" s="5" t="s">
        <v>753</v>
      </c>
      <c r="G302" s="4" t="s">
        <v>165</v>
      </c>
      <c r="H302" s="29">
        <v>43752</v>
      </c>
      <c r="I302" s="43" t="str">
        <f>RIGHT(tbl_LK_Roslagen_Män[[#This Row],[Person]],2)</f>
        <v>00</v>
      </c>
      <c r="J302" s="45" t="str">
        <f>TEXT(tbl_LK_Roslagen_Män[[#This Row],[När]],"ÅÅÅÅ")</f>
        <v>2019</v>
      </c>
      <c r="K302" s="44">
        <f>IF(tbl_LK_Roslagen_Män[[#This Row],[Född]]&lt;"23",20,19)</f>
        <v>20</v>
      </c>
      <c r="L302" s="44" t="str">
        <f>CONCATENATE(tbl_LK_Roslagen_Män[[#This Row],[Århundrade]],tbl_LK_Roslagen_Män[[#This Row],[Född]])</f>
        <v>2000</v>
      </c>
      <c r="M302" s="44">
        <f>tbl_LK_Roslagen_Män[[#This Row],[År]]-tbl_LK_Roslagen_Män[[#This Row],[Född_år]]</f>
        <v>19</v>
      </c>
      <c r="N302" t="str">
        <f t="shared" si="4"/>
        <v>F/P19 Junior</v>
      </c>
    </row>
    <row r="303" spans="1:14" ht="18" customHeight="1">
      <c r="A303" s="1" t="s">
        <v>544</v>
      </c>
      <c r="B303" s="4" t="s">
        <v>253</v>
      </c>
      <c r="C303" s="4" t="s">
        <v>66</v>
      </c>
      <c r="D303" s="4" t="s">
        <v>83</v>
      </c>
      <c r="E303" s="5">
        <v>43442</v>
      </c>
      <c r="F303" s="5" t="s">
        <v>252</v>
      </c>
      <c r="G303" s="4"/>
      <c r="H303" s="29">
        <v>43446</v>
      </c>
      <c r="I303" s="43" t="str">
        <f>RIGHT(tbl_LK_Roslagen_Män[[#This Row],[Person]],2)</f>
        <v>74</v>
      </c>
      <c r="J303" s="45" t="str">
        <f>TEXT(tbl_LK_Roslagen_Män[[#This Row],[När]],"ÅÅÅÅ")</f>
        <v>2018</v>
      </c>
      <c r="K303" s="44">
        <f>IF(tbl_LK_Roslagen_Män[[#This Row],[Född]]&lt;"23",20,19)</f>
        <v>19</v>
      </c>
      <c r="L303" s="44" t="str">
        <f>CONCATENATE(tbl_LK_Roslagen_Män[[#This Row],[Århundrade]],tbl_LK_Roslagen_Män[[#This Row],[Född]])</f>
        <v>1974</v>
      </c>
      <c r="M303" s="44">
        <f>tbl_LK_Roslagen_Män[[#This Row],[År]]-tbl_LK_Roslagen_Män[[#This Row],[Född_år]]</f>
        <v>44</v>
      </c>
      <c r="N303" t="str">
        <f t="shared" si="4"/>
        <v>K/M40-44</v>
      </c>
    </row>
    <row r="304" spans="1:14" ht="18" customHeight="1">
      <c r="A304" s="1" t="s">
        <v>544</v>
      </c>
      <c r="B304" s="4" t="s">
        <v>84</v>
      </c>
      <c r="C304" s="4" t="s">
        <v>66</v>
      </c>
      <c r="D304" s="4" t="s">
        <v>85</v>
      </c>
      <c r="E304" s="5">
        <v>43078</v>
      </c>
      <c r="F304" s="5"/>
      <c r="G304" s="4" t="s">
        <v>86</v>
      </c>
      <c r="H304" s="29">
        <v>43080</v>
      </c>
      <c r="I304" s="43" t="str">
        <f>RIGHT(tbl_LK_Roslagen_Män[[#This Row],[Person]],2)</f>
        <v>74</v>
      </c>
      <c r="J304" s="45" t="str">
        <f>TEXT(tbl_LK_Roslagen_Män[[#This Row],[När]],"ÅÅÅÅ")</f>
        <v>2017</v>
      </c>
      <c r="K304" s="44">
        <f>IF(tbl_LK_Roslagen_Män[[#This Row],[Född]]&lt;"23",20,19)</f>
        <v>19</v>
      </c>
      <c r="L304" s="44" t="str">
        <f>CONCATENATE(tbl_LK_Roslagen_Män[[#This Row],[Århundrade]],tbl_LK_Roslagen_Män[[#This Row],[Född]])</f>
        <v>1974</v>
      </c>
      <c r="M304" s="44">
        <f>tbl_LK_Roslagen_Män[[#This Row],[År]]-tbl_LK_Roslagen_Män[[#This Row],[Född_år]]</f>
        <v>43</v>
      </c>
      <c r="N304" t="str">
        <f t="shared" si="4"/>
        <v>K/M40-44</v>
      </c>
    </row>
    <row r="305" spans="1:14" ht="18" customHeight="1">
      <c r="A305" s="1" t="s">
        <v>544</v>
      </c>
      <c r="B305" s="4" t="s">
        <v>254</v>
      </c>
      <c r="C305" s="4" t="s">
        <v>66</v>
      </c>
      <c r="D305" s="4" t="s">
        <v>101</v>
      </c>
      <c r="E305" s="5">
        <v>43198</v>
      </c>
      <c r="F305" s="5" t="s">
        <v>239</v>
      </c>
      <c r="G305" s="4"/>
      <c r="H305" s="29">
        <v>43199</v>
      </c>
      <c r="I305" s="43" t="str">
        <f>RIGHT(tbl_LK_Roslagen_Män[[#This Row],[Person]],2)</f>
        <v>74</v>
      </c>
      <c r="J305" s="45" t="str">
        <f>TEXT(tbl_LK_Roslagen_Män[[#This Row],[När]],"ÅÅÅÅ")</f>
        <v>2018</v>
      </c>
      <c r="K305" s="44">
        <f>IF(tbl_LK_Roslagen_Män[[#This Row],[Född]]&lt;"23",20,19)</f>
        <v>19</v>
      </c>
      <c r="L305" s="44" t="str">
        <f>CONCATENATE(tbl_LK_Roslagen_Män[[#This Row],[Århundrade]],tbl_LK_Roslagen_Män[[#This Row],[Född]])</f>
        <v>1974</v>
      </c>
      <c r="M305" s="44">
        <f>tbl_LK_Roslagen_Män[[#This Row],[År]]-tbl_LK_Roslagen_Män[[#This Row],[Född_år]]</f>
        <v>44</v>
      </c>
      <c r="N305" t="str">
        <f t="shared" si="4"/>
        <v>K/M40-44</v>
      </c>
    </row>
    <row r="306" spans="1:14" ht="18" customHeight="1">
      <c r="A306" s="1" t="s">
        <v>544</v>
      </c>
      <c r="B306" s="4" t="s">
        <v>905</v>
      </c>
      <c r="C306" s="4" t="s">
        <v>66</v>
      </c>
      <c r="D306" s="4" t="s">
        <v>101</v>
      </c>
      <c r="E306" s="5">
        <v>44115</v>
      </c>
      <c r="F306" s="5" t="s">
        <v>827</v>
      </c>
      <c r="G306" s="4"/>
      <c r="H306" s="29">
        <v>44119</v>
      </c>
      <c r="I306" s="43" t="str">
        <f>RIGHT(tbl_LK_Roslagen_Män[[#This Row],[Person]],2)</f>
        <v>74</v>
      </c>
      <c r="J306" s="45" t="str">
        <f>TEXT(tbl_LK_Roslagen_Män[[#This Row],[När]],"ÅÅÅÅ")</f>
        <v>2020</v>
      </c>
      <c r="K306" s="44">
        <f>IF(tbl_LK_Roslagen_Män[[#This Row],[Född]]&lt;"23",20,19)</f>
        <v>19</v>
      </c>
      <c r="L306" s="44" t="str">
        <f>CONCATENATE(tbl_LK_Roslagen_Män[[#This Row],[Århundrade]],tbl_LK_Roslagen_Män[[#This Row],[Född]])</f>
        <v>1974</v>
      </c>
      <c r="M306" s="44">
        <f>tbl_LK_Roslagen_Män[[#This Row],[År]]-tbl_LK_Roslagen_Män[[#This Row],[Född_år]]</f>
        <v>46</v>
      </c>
      <c r="N306" t="str">
        <f t="shared" si="4"/>
        <v>K/M45-49</v>
      </c>
    </row>
    <row r="307" spans="1:14" ht="18" customHeight="1">
      <c r="A307" s="1" t="s">
        <v>544</v>
      </c>
      <c r="B307" s="4" t="s">
        <v>906</v>
      </c>
      <c r="C307" s="4" t="s">
        <v>52</v>
      </c>
      <c r="D307" s="4" t="s">
        <v>85</v>
      </c>
      <c r="E307" s="5">
        <v>43869</v>
      </c>
      <c r="F307" s="5" t="s">
        <v>812</v>
      </c>
      <c r="G307" s="4" t="s">
        <v>813</v>
      </c>
      <c r="H307" s="29">
        <v>43871</v>
      </c>
      <c r="I307" s="43" t="str">
        <f>RIGHT(tbl_LK_Roslagen_Män[[#This Row],[Person]],2)</f>
        <v>69</v>
      </c>
      <c r="J307" s="45" t="str">
        <f>TEXT(tbl_LK_Roslagen_Män[[#This Row],[När]],"ÅÅÅÅ")</f>
        <v>2020</v>
      </c>
      <c r="K307" s="44">
        <f>IF(tbl_LK_Roslagen_Män[[#This Row],[Född]]&lt;"23",20,19)</f>
        <v>19</v>
      </c>
      <c r="L307" s="44" t="str">
        <f>CONCATENATE(tbl_LK_Roslagen_Män[[#This Row],[Århundrade]],tbl_LK_Roslagen_Män[[#This Row],[Född]])</f>
        <v>1969</v>
      </c>
      <c r="M307" s="44">
        <f>tbl_LK_Roslagen_Män[[#This Row],[År]]-tbl_LK_Roslagen_Män[[#This Row],[Född_år]]</f>
        <v>51</v>
      </c>
      <c r="N307" t="str">
        <f t="shared" si="4"/>
        <v>K/M50-54</v>
      </c>
    </row>
    <row r="308" spans="1:14" ht="18" customHeight="1">
      <c r="A308" s="1" t="s">
        <v>544</v>
      </c>
      <c r="B308" s="4" t="s">
        <v>375</v>
      </c>
      <c r="C308" s="4" t="s">
        <v>66</v>
      </c>
      <c r="D308" s="4" t="s">
        <v>376</v>
      </c>
      <c r="E308" s="5">
        <v>43722</v>
      </c>
      <c r="F308" s="5" t="s">
        <v>377</v>
      </c>
      <c r="G308" s="4"/>
      <c r="H308" s="29">
        <v>43723</v>
      </c>
      <c r="I308" s="43" t="str">
        <f>RIGHT(tbl_LK_Roslagen_Män[[#This Row],[Person]],2)</f>
        <v>74</v>
      </c>
      <c r="J308" s="45" t="str">
        <f>TEXT(tbl_LK_Roslagen_Män[[#This Row],[När]],"ÅÅÅÅ")</f>
        <v>2019</v>
      </c>
      <c r="K308" s="44">
        <f>IF(tbl_LK_Roslagen_Män[[#This Row],[Född]]&lt;"23",20,19)</f>
        <v>19</v>
      </c>
      <c r="L308" s="44" t="str">
        <f>CONCATENATE(tbl_LK_Roslagen_Män[[#This Row],[Århundrade]],tbl_LK_Roslagen_Män[[#This Row],[Född]])</f>
        <v>1974</v>
      </c>
      <c r="M308" s="44">
        <f>tbl_LK_Roslagen_Män[[#This Row],[År]]-tbl_LK_Roslagen_Män[[#This Row],[Född_år]]</f>
        <v>45</v>
      </c>
      <c r="N308" t="str">
        <f t="shared" si="4"/>
        <v>K/M45-49</v>
      </c>
    </row>
    <row r="309" spans="1:14" ht="18" customHeight="1">
      <c r="A309" s="1" t="s">
        <v>544</v>
      </c>
      <c r="B309" s="4" t="s">
        <v>87</v>
      </c>
      <c r="C309" s="4" t="s">
        <v>88</v>
      </c>
      <c r="D309" s="4" t="s">
        <v>89</v>
      </c>
      <c r="E309" s="5">
        <v>43016</v>
      </c>
      <c r="F309" s="5"/>
      <c r="G309" s="4" t="s">
        <v>90</v>
      </c>
      <c r="H309" s="29">
        <v>43080</v>
      </c>
      <c r="I309" s="43" t="str">
        <f>RIGHT(tbl_LK_Roslagen_Män[[#This Row],[Person]],2)</f>
        <v>96</v>
      </c>
      <c r="J309" s="45" t="str">
        <f>TEXT(tbl_LK_Roslagen_Män[[#This Row],[När]],"ÅÅÅÅ")</f>
        <v>2017</v>
      </c>
      <c r="K309" s="44">
        <f>IF(tbl_LK_Roslagen_Män[[#This Row],[Född]]&lt;"23",20,19)</f>
        <v>19</v>
      </c>
      <c r="L309" s="44" t="str">
        <f>CONCATENATE(tbl_LK_Roslagen_Män[[#This Row],[Århundrade]],tbl_LK_Roslagen_Män[[#This Row],[Född]])</f>
        <v>1996</v>
      </c>
      <c r="M309" s="44">
        <f>tbl_LK_Roslagen_Män[[#This Row],[År]]-tbl_LK_Roslagen_Män[[#This Row],[Född_år]]</f>
        <v>21</v>
      </c>
      <c r="N309" t="str">
        <f t="shared" si="4"/>
        <v>K/M22 Junior</v>
      </c>
    </row>
    <row r="310" spans="1:14" ht="18" customHeight="1">
      <c r="A310" s="1" t="s">
        <v>544</v>
      </c>
      <c r="B310" s="4" t="s">
        <v>378</v>
      </c>
      <c r="C310" s="4" t="s">
        <v>132</v>
      </c>
      <c r="D310" s="4" t="s">
        <v>101</v>
      </c>
      <c r="E310" s="5">
        <v>43562</v>
      </c>
      <c r="F310" s="5" t="s">
        <v>363</v>
      </c>
      <c r="G310" s="4" t="s">
        <v>379</v>
      </c>
      <c r="H310" s="29">
        <v>43566</v>
      </c>
      <c r="I310" s="43" t="str">
        <f>RIGHT(tbl_LK_Roslagen_Män[[#This Row],[Person]],2)</f>
        <v>00</v>
      </c>
      <c r="J310" s="45" t="str">
        <f>TEXT(tbl_LK_Roslagen_Män[[#This Row],[När]],"ÅÅÅÅ")</f>
        <v>2019</v>
      </c>
      <c r="K310" s="44">
        <f>IF(tbl_LK_Roslagen_Män[[#This Row],[Född]]&lt;"23",20,19)</f>
        <v>20</v>
      </c>
      <c r="L310" s="44" t="str">
        <f>CONCATENATE(tbl_LK_Roslagen_Män[[#This Row],[Århundrade]],tbl_LK_Roslagen_Män[[#This Row],[Född]])</f>
        <v>2000</v>
      </c>
      <c r="M310" s="44">
        <f>tbl_LK_Roslagen_Män[[#This Row],[År]]-tbl_LK_Roslagen_Män[[#This Row],[Född_år]]</f>
        <v>19</v>
      </c>
      <c r="N310" t="str">
        <f t="shared" si="4"/>
        <v>F/P19 Junior</v>
      </c>
    </row>
    <row r="311" spans="1:14" ht="18" customHeight="1">
      <c r="A311" s="1" t="s">
        <v>544</v>
      </c>
      <c r="B311" s="27" t="s">
        <v>1012</v>
      </c>
      <c r="C311" s="1" t="s">
        <v>1106</v>
      </c>
      <c r="D311" s="4" t="s">
        <v>1054</v>
      </c>
      <c r="E311" s="5">
        <v>45010</v>
      </c>
      <c r="F311" s="4" t="s">
        <v>266</v>
      </c>
      <c r="G311" s="4"/>
      <c r="H311" s="29">
        <v>45010</v>
      </c>
      <c r="I311" s="43" t="str">
        <f>RIGHT(tbl_LK_Roslagen_Män[[#This Row],[Person]],2)</f>
        <v>79</v>
      </c>
      <c r="J311" s="45" t="str">
        <f>TEXT(tbl_LK_Roslagen_Män[[#This Row],[När]],"ÅÅÅÅ")</f>
        <v>2023</v>
      </c>
      <c r="K311" s="44">
        <f>IF(tbl_LK_Roslagen_Män[[#This Row],[Född]]&lt;"23",20,19)</f>
        <v>19</v>
      </c>
      <c r="L311" s="44" t="str">
        <f>CONCATENATE(tbl_LK_Roslagen_Män[[#This Row],[Århundrade]],tbl_LK_Roslagen_Män[[#This Row],[Född]])</f>
        <v>1979</v>
      </c>
      <c r="M311" s="44">
        <f>tbl_LK_Roslagen_Män[[#This Row],[År]]-tbl_LK_Roslagen_Män[[#This Row],[Född_år]]</f>
        <v>44</v>
      </c>
      <c r="N311" t="str">
        <f t="shared" si="4"/>
        <v>K/M40-44</v>
      </c>
    </row>
    <row r="312" spans="1:14" ht="18" customHeight="1">
      <c r="A312" s="1" t="s">
        <v>544</v>
      </c>
      <c r="B312" s="4" t="s">
        <v>255</v>
      </c>
      <c r="C312" s="4" t="s">
        <v>96</v>
      </c>
      <c r="D312" s="4" t="s">
        <v>101</v>
      </c>
      <c r="E312" s="5">
        <v>43198</v>
      </c>
      <c r="F312" s="5" t="s">
        <v>239</v>
      </c>
      <c r="G312" s="4"/>
      <c r="H312" s="29">
        <v>43199</v>
      </c>
      <c r="I312" s="43" t="str">
        <f>RIGHT(tbl_LK_Roslagen_Män[[#This Row],[Person]],2)</f>
        <v>75</v>
      </c>
      <c r="J312" s="45" t="str">
        <f>TEXT(tbl_LK_Roslagen_Män[[#This Row],[När]],"ÅÅÅÅ")</f>
        <v>2018</v>
      </c>
      <c r="K312" s="44">
        <f>IF(tbl_LK_Roslagen_Män[[#This Row],[Född]]&lt;"23",20,19)</f>
        <v>19</v>
      </c>
      <c r="L312" s="44" t="str">
        <f>CONCATENATE(tbl_LK_Roslagen_Män[[#This Row],[Århundrade]],tbl_LK_Roslagen_Män[[#This Row],[Född]])</f>
        <v>1975</v>
      </c>
      <c r="M312" s="44">
        <f>tbl_LK_Roslagen_Män[[#This Row],[År]]-tbl_LK_Roslagen_Män[[#This Row],[Född_år]]</f>
        <v>43</v>
      </c>
      <c r="N312" t="str">
        <f t="shared" si="4"/>
        <v>K/M40-44</v>
      </c>
    </row>
    <row r="313" spans="1:14" ht="18" customHeight="1">
      <c r="A313" s="1" t="s">
        <v>544</v>
      </c>
      <c r="B313" s="27" t="s">
        <v>1203</v>
      </c>
      <c r="C313" s="1" t="s">
        <v>408</v>
      </c>
      <c r="D313" s="4" t="s">
        <v>1054</v>
      </c>
      <c r="E313" s="5">
        <v>45010</v>
      </c>
      <c r="F313" s="4" t="s">
        <v>266</v>
      </c>
      <c r="G313" s="4"/>
      <c r="H313" s="29">
        <v>45010</v>
      </c>
      <c r="I313" s="43" t="str">
        <f>RIGHT(tbl_LK_Roslagen_Män[[#This Row],[Person]],2)</f>
        <v>73</v>
      </c>
      <c r="J313" s="45" t="str">
        <f>TEXT(tbl_LK_Roslagen_Män[[#This Row],[När]],"ÅÅÅÅ")</f>
        <v>2023</v>
      </c>
      <c r="K313" s="44">
        <f>IF(tbl_LK_Roslagen_Män[[#This Row],[Född]]&lt;"23",20,19)</f>
        <v>19</v>
      </c>
      <c r="L313" s="44" t="str">
        <f>CONCATENATE(tbl_LK_Roslagen_Män[[#This Row],[Århundrade]],tbl_LK_Roslagen_Män[[#This Row],[Född]])</f>
        <v>1973</v>
      </c>
      <c r="M313" s="44">
        <f>tbl_LK_Roslagen_Män[[#This Row],[År]]-tbl_LK_Roslagen_Män[[#This Row],[Född_år]]</f>
        <v>50</v>
      </c>
      <c r="N313" t="str">
        <f t="shared" si="4"/>
        <v>K/M50-54</v>
      </c>
    </row>
    <row r="314" spans="1:14" ht="18" customHeight="1">
      <c r="A314" s="1" t="s">
        <v>544</v>
      </c>
      <c r="B314" s="4" t="s">
        <v>256</v>
      </c>
      <c r="C314" s="4" t="s">
        <v>148</v>
      </c>
      <c r="D314" s="4" t="s">
        <v>101</v>
      </c>
      <c r="E314" s="5">
        <v>43198</v>
      </c>
      <c r="F314" s="5" t="s">
        <v>239</v>
      </c>
      <c r="G314" s="4" t="s">
        <v>257</v>
      </c>
      <c r="H314" s="29">
        <v>43199</v>
      </c>
      <c r="I314" s="43" t="str">
        <f>RIGHT(tbl_LK_Roslagen_Män[[#This Row],[Person]],2)</f>
        <v>82</v>
      </c>
      <c r="J314" s="45" t="str">
        <f>TEXT(tbl_LK_Roslagen_Män[[#This Row],[När]],"ÅÅÅÅ")</f>
        <v>2018</v>
      </c>
      <c r="K314" s="44">
        <f>IF(tbl_LK_Roslagen_Män[[#This Row],[Född]]&lt;"23",20,19)</f>
        <v>19</v>
      </c>
      <c r="L314" s="44" t="str">
        <f>CONCATENATE(tbl_LK_Roslagen_Män[[#This Row],[Århundrade]],tbl_LK_Roslagen_Män[[#This Row],[Född]])</f>
        <v>1982</v>
      </c>
      <c r="M314" s="44">
        <f>tbl_LK_Roslagen_Män[[#This Row],[År]]-tbl_LK_Roslagen_Män[[#This Row],[Född_år]]</f>
        <v>36</v>
      </c>
      <c r="N314" t="str">
        <f t="shared" si="4"/>
        <v>K/M35-39</v>
      </c>
    </row>
    <row r="315" spans="1:14" ht="18" customHeight="1">
      <c r="A315" s="1" t="s">
        <v>544</v>
      </c>
      <c r="B315" s="4" t="s">
        <v>258</v>
      </c>
      <c r="C315" s="4" t="s">
        <v>66</v>
      </c>
      <c r="D315" s="4" t="s">
        <v>259</v>
      </c>
      <c r="E315" s="5">
        <v>43141</v>
      </c>
      <c r="F315" s="5" t="s">
        <v>260</v>
      </c>
      <c r="G315" s="4"/>
      <c r="H315" s="29">
        <v>43147</v>
      </c>
      <c r="I315" s="43" t="str">
        <f>RIGHT(tbl_LK_Roslagen_Män[[#This Row],[Person]],2)</f>
        <v>74</v>
      </c>
      <c r="J315" s="45" t="str">
        <f>TEXT(tbl_LK_Roslagen_Män[[#This Row],[När]],"ÅÅÅÅ")</f>
        <v>2018</v>
      </c>
      <c r="K315" s="44">
        <f>IF(tbl_LK_Roslagen_Män[[#This Row],[Född]]&lt;"23",20,19)</f>
        <v>19</v>
      </c>
      <c r="L315" s="44" t="str">
        <f>CONCATENATE(tbl_LK_Roslagen_Män[[#This Row],[Århundrade]],tbl_LK_Roslagen_Män[[#This Row],[Född]])</f>
        <v>1974</v>
      </c>
      <c r="M315" s="44">
        <f>tbl_LK_Roslagen_Män[[#This Row],[År]]-tbl_LK_Roslagen_Män[[#This Row],[Född_år]]</f>
        <v>44</v>
      </c>
      <c r="N315" t="str">
        <f t="shared" si="4"/>
        <v>K/M40-44</v>
      </c>
    </row>
    <row r="316" spans="1:14" ht="18" customHeight="1">
      <c r="A316" s="1" t="s">
        <v>544</v>
      </c>
      <c r="B316" s="4" t="s">
        <v>91</v>
      </c>
      <c r="C316" s="4" t="s">
        <v>52</v>
      </c>
      <c r="D316" s="4" t="s">
        <v>85</v>
      </c>
      <c r="E316" s="5">
        <v>43078</v>
      </c>
      <c r="F316" s="5"/>
      <c r="G316" s="4" t="s">
        <v>86</v>
      </c>
      <c r="H316" s="29">
        <v>43080</v>
      </c>
      <c r="I316" s="43" t="str">
        <f>RIGHT(tbl_LK_Roslagen_Män[[#This Row],[Person]],2)</f>
        <v>69</v>
      </c>
      <c r="J316" s="45" t="str">
        <f>TEXT(tbl_LK_Roslagen_Män[[#This Row],[När]],"ÅÅÅÅ")</f>
        <v>2017</v>
      </c>
      <c r="K316" s="44">
        <f>IF(tbl_LK_Roslagen_Män[[#This Row],[Född]]&lt;"23",20,19)</f>
        <v>19</v>
      </c>
      <c r="L316" s="44" t="str">
        <f>CONCATENATE(tbl_LK_Roslagen_Män[[#This Row],[Århundrade]],tbl_LK_Roslagen_Män[[#This Row],[Född]])</f>
        <v>1969</v>
      </c>
      <c r="M316" s="44">
        <f>tbl_LK_Roslagen_Män[[#This Row],[År]]-tbl_LK_Roslagen_Män[[#This Row],[Född_år]]</f>
        <v>48</v>
      </c>
      <c r="N316" t="str">
        <f t="shared" si="4"/>
        <v>K/M45-49</v>
      </c>
    </row>
    <row r="317" spans="1:14" ht="18" customHeight="1">
      <c r="A317" s="1" t="s">
        <v>544</v>
      </c>
      <c r="B317" s="4" t="s">
        <v>754</v>
      </c>
      <c r="C317" s="4" t="s">
        <v>270</v>
      </c>
      <c r="D317" s="4" t="s">
        <v>226</v>
      </c>
      <c r="E317" s="5">
        <v>43830</v>
      </c>
      <c r="F317" s="5" t="s">
        <v>630</v>
      </c>
      <c r="G317" s="4"/>
      <c r="H317" s="29">
        <v>43832</v>
      </c>
      <c r="I317" s="43" t="str">
        <f>RIGHT(tbl_LK_Roslagen_Män[[#This Row],[Person]],2)</f>
        <v>92</v>
      </c>
      <c r="J317" s="45" t="str">
        <f>TEXT(tbl_LK_Roslagen_Män[[#This Row],[När]],"ÅÅÅÅ")</f>
        <v>2019</v>
      </c>
      <c r="K317" s="44">
        <f>IF(tbl_LK_Roslagen_Män[[#This Row],[Född]]&lt;"23",20,19)</f>
        <v>19</v>
      </c>
      <c r="L317" s="44" t="str">
        <f>CONCATENATE(tbl_LK_Roslagen_Män[[#This Row],[Århundrade]],tbl_LK_Roslagen_Män[[#This Row],[Född]])</f>
        <v>1992</v>
      </c>
      <c r="M317" s="44">
        <f>tbl_LK_Roslagen_Män[[#This Row],[År]]-tbl_LK_Roslagen_Män[[#This Row],[Född_år]]</f>
        <v>27</v>
      </c>
      <c r="N317" t="str">
        <f t="shared" si="4"/>
        <v>K/M Senior</v>
      </c>
    </row>
    <row r="318" spans="1:14" ht="18" customHeight="1">
      <c r="A318" s="1" t="s">
        <v>544</v>
      </c>
      <c r="B318" s="4" t="s">
        <v>907</v>
      </c>
      <c r="C318" s="4" t="s">
        <v>855</v>
      </c>
      <c r="D318" s="4" t="s">
        <v>101</v>
      </c>
      <c r="E318" s="5">
        <v>44115</v>
      </c>
      <c r="F318" s="5" t="s">
        <v>827</v>
      </c>
      <c r="G318" s="4"/>
      <c r="H318" s="29">
        <v>44119</v>
      </c>
      <c r="I318" s="43" t="str">
        <f>RIGHT(tbl_LK_Roslagen_Män[[#This Row],[Person]],2)</f>
        <v>77</v>
      </c>
      <c r="J318" s="45" t="str">
        <f>TEXT(tbl_LK_Roslagen_Män[[#This Row],[När]],"ÅÅÅÅ")</f>
        <v>2020</v>
      </c>
      <c r="K318" s="44">
        <f>IF(tbl_LK_Roslagen_Män[[#This Row],[Född]]&lt;"23",20,19)</f>
        <v>19</v>
      </c>
      <c r="L318" s="44" t="str">
        <f>CONCATENATE(tbl_LK_Roslagen_Män[[#This Row],[Århundrade]],tbl_LK_Roslagen_Män[[#This Row],[Född]])</f>
        <v>1977</v>
      </c>
      <c r="M318" s="44">
        <f>tbl_LK_Roslagen_Män[[#This Row],[År]]-tbl_LK_Roslagen_Män[[#This Row],[Född_år]]</f>
        <v>43</v>
      </c>
      <c r="N318" t="str">
        <f t="shared" si="4"/>
        <v>K/M40-44</v>
      </c>
    </row>
    <row r="319" spans="1:14" ht="18" customHeight="1">
      <c r="A319" s="1" t="s">
        <v>544</v>
      </c>
      <c r="B319" s="4" t="s">
        <v>908</v>
      </c>
      <c r="C319" s="4" t="s">
        <v>52</v>
      </c>
      <c r="D319" s="4" t="s">
        <v>101</v>
      </c>
      <c r="E319" s="5">
        <v>44115</v>
      </c>
      <c r="F319" s="5" t="s">
        <v>827</v>
      </c>
      <c r="G319" s="4"/>
      <c r="H319" s="29">
        <v>44119</v>
      </c>
      <c r="I319" s="43" t="str">
        <f>RIGHT(tbl_LK_Roslagen_Män[[#This Row],[Person]],2)</f>
        <v>69</v>
      </c>
      <c r="J319" s="45" t="str">
        <f>TEXT(tbl_LK_Roslagen_Män[[#This Row],[När]],"ÅÅÅÅ")</f>
        <v>2020</v>
      </c>
      <c r="K319" s="44">
        <f>IF(tbl_LK_Roslagen_Män[[#This Row],[Född]]&lt;"23",20,19)</f>
        <v>19</v>
      </c>
      <c r="L319" s="44" t="str">
        <f>CONCATENATE(tbl_LK_Roslagen_Män[[#This Row],[Århundrade]],tbl_LK_Roslagen_Män[[#This Row],[Född]])</f>
        <v>1969</v>
      </c>
      <c r="M319" s="44">
        <f>tbl_LK_Roslagen_Män[[#This Row],[År]]-tbl_LK_Roslagen_Män[[#This Row],[Född_år]]</f>
        <v>51</v>
      </c>
      <c r="N319" t="str">
        <f t="shared" si="4"/>
        <v>K/M50-54</v>
      </c>
    </row>
    <row r="320" spans="1:14" ht="18" customHeight="1">
      <c r="A320" s="1" t="s">
        <v>544</v>
      </c>
      <c r="B320" s="4" t="s">
        <v>261</v>
      </c>
      <c r="C320" s="4" t="s">
        <v>52</v>
      </c>
      <c r="D320" s="4" t="s">
        <v>101</v>
      </c>
      <c r="E320" s="5">
        <v>43198</v>
      </c>
      <c r="F320" s="5" t="s">
        <v>239</v>
      </c>
      <c r="G320" s="4"/>
      <c r="H320" s="29">
        <v>43199</v>
      </c>
      <c r="I320" s="43" t="str">
        <f>RIGHT(tbl_LK_Roslagen_Män[[#This Row],[Person]],2)</f>
        <v>69</v>
      </c>
      <c r="J320" s="45" t="str">
        <f>TEXT(tbl_LK_Roslagen_Män[[#This Row],[När]],"ÅÅÅÅ")</f>
        <v>2018</v>
      </c>
      <c r="K320" s="44">
        <f>IF(tbl_LK_Roslagen_Män[[#This Row],[Född]]&lt;"23",20,19)</f>
        <v>19</v>
      </c>
      <c r="L320" s="44" t="str">
        <f>CONCATENATE(tbl_LK_Roslagen_Män[[#This Row],[Århundrade]],tbl_LK_Roslagen_Män[[#This Row],[Född]])</f>
        <v>1969</v>
      </c>
      <c r="M320" s="44">
        <f>tbl_LK_Roslagen_Män[[#This Row],[År]]-tbl_LK_Roslagen_Män[[#This Row],[Född_år]]</f>
        <v>49</v>
      </c>
      <c r="N320" t="str">
        <f t="shared" si="4"/>
        <v>K/M45-49</v>
      </c>
    </row>
    <row r="321" spans="1:14" ht="18" customHeight="1">
      <c r="A321" s="1" t="s">
        <v>544</v>
      </c>
      <c r="B321" s="4" t="s">
        <v>92</v>
      </c>
      <c r="C321" s="4" t="s">
        <v>52</v>
      </c>
      <c r="D321" s="4" t="s">
        <v>93</v>
      </c>
      <c r="E321" s="5">
        <v>42959</v>
      </c>
      <c r="F321" s="5"/>
      <c r="G321" s="4" t="s">
        <v>50</v>
      </c>
      <c r="H321" s="14"/>
      <c r="I321" s="43" t="str">
        <f>RIGHT(tbl_LK_Roslagen_Män[[#This Row],[Person]],2)</f>
        <v>69</v>
      </c>
      <c r="J321" s="45" t="str">
        <f>TEXT(tbl_LK_Roslagen_Män[[#This Row],[När]],"ÅÅÅÅ")</f>
        <v>2017</v>
      </c>
      <c r="K321" s="44">
        <f>IF(tbl_LK_Roslagen_Män[[#This Row],[Född]]&lt;"23",20,19)</f>
        <v>19</v>
      </c>
      <c r="L321" s="44" t="str">
        <f>CONCATENATE(tbl_LK_Roslagen_Män[[#This Row],[Århundrade]],tbl_LK_Roslagen_Män[[#This Row],[Född]])</f>
        <v>1969</v>
      </c>
      <c r="M321" s="44">
        <f>tbl_LK_Roslagen_Män[[#This Row],[År]]-tbl_LK_Roslagen_Män[[#This Row],[Född_år]]</f>
        <v>48</v>
      </c>
      <c r="N321" t="str">
        <f t="shared" si="4"/>
        <v>K/M45-49</v>
      </c>
    </row>
    <row r="322" spans="1:14" ht="18" customHeight="1">
      <c r="A322" s="1" t="s">
        <v>544</v>
      </c>
      <c r="B322" s="4" t="s">
        <v>262</v>
      </c>
      <c r="C322" s="4" t="s">
        <v>52</v>
      </c>
      <c r="D322" s="4" t="s">
        <v>108</v>
      </c>
      <c r="E322" s="5">
        <v>43265</v>
      </c>
      <c r="F322" s="8" t="s">
        <v>263</v>
      </c>
      <c r="G322" s="4"/>
      <c r="H322" s="29">
        <v>43266</v>
      </c>
      <c r="I322" s="43" t="str">
        <f>RIGHT(tbl_LK_Roslagen_Män[[#This Row],[Person]],2)</f>
        <v>69</v>
      </c>
      <c r="J322" s="45" t="str">
        <f>TEXT(tbl_LK_Roslagen_Män[[#This Row],[När]],"ÅÅÅÅ")</f>
        <v>2018</v>
      </c>
      <c r="K322" s="44">
        <f>IF(tbl_LK_Roslagen_Män[[#This Row],[Född]]&lt;"23",20,19)</f>
        <v>19</v>
      </c>
      <c r="L322" s="44" t="str">
        <f>CONCATENATE(tbl_LK_Roslagen_Män[[#This Row],[Århundrade]],tbl_LK_Roslagen_Män[[#This Row],[Född]])</f>
        <v>1969</v>
      </c>
      <c r="M322" s="44">
        <f>tbl_LK_Roslagen_Män[[#This Row],[År]]-tbl_LK_Roslagen_Män[[#This Row],[Född_år]]</f>
        <v>49</v>
      </c>
      <c r="N322" t="str">
        <f t="shared" ref="N322:N385" si="5">IF(M322&gt;=80,"K/M80-84",IF(M322&gt;=75,"K/M75-79",IF(M322&gt;=70,"K/M70-74",IF(M322&gt;=65,"K/M65-69",IF(M322&gt;=60,"K/M60-64",IF(M322&gt;=55,"K/M55-59",IF(M322&gt;=50,"K/M50-54",IF(M322&gt;=45,"K/M45-49",IF(M322&gt;=40,"K/M40-44",IF(M322&gt;=35,"K/M35-39",IF(M322&gt;=23,"K/M Senior",IF(M322&gt;=20,"K/M22 Junior",IF(M322&gt;=18,"F/P19 Junior",IF(M322&gt;=16,"F/P17 Ungdom",IF(M322&gt;=14,"F/P15 Ungdom",IF(M322&gt;=12,"F/P13 Ungdom","Barn"))))))))))))))))</f>
        <v>K/M45-49</v>
      </c>
    </row>
    <row r="323" spans="1:14" ht="18" customHeight="1">
      <c r="A323" s="1" t="s">
        <v>544</v>
      </c>
      <c r="B323" s="4" t="s">
        <v>755</v>
      </c>
      <c r="C323" s="4" t="s">
        <v>382</v>
      </c>
      <c r="D323" s="4" t="s">
        <v>226</v>
      </c>
      <c r="E323" s="5">
        <v>43830</v>
      </c>
      <c r="F323" s="5" t="s">
        <v>630</v>
      </c>
      <c r="G323" s="4"/>
      <c r="H323" s="29">
        <v>43832</v>
      </c>
      <c r="I323" s="43" t="str">
        <f>RIGHT(tbl_LK_Roslagen_Män[[#This Row],[Person]],2)</f>
        <v>67</v>
      </c>
      <c r="J323" s="45" t="str">
        <f>TEXT(tbl_LK_Roslagen_Män[[#This Row],[När]],"ÅÅÅÅ")</f>
        <v>2019</v>
      </c>
      <c r="K323" s="44">
        <f>IF(tbl_LK_Roslagen_Män[[#This Row],[Född]]&lt;"23",20,19)</f>
        <v>19</v>
      </c>
      <c r="L323" s="44" t="str">
        <f>CONCATENATE(tbl_LK_Roslagen_Män[[#This Row],[Århundrade]],tbl_LK_Roslagen_Män[[#This Row],[Född]])</f>
        <v>1967</v>
      </c>
      <c r="M323" s="44">
        <f>tbl_LK_Roslagen_Män[[#This Row],[År]]-tbl_LK_Roslagen_Män[[#This Row],[Född_år]]</f>
        <v>52</v>
      </c>
      <c r="N323" t="str">
        <f t="shared" si="5"/>
        <v>K/M50-54</v>
      </c>
    </row>
    <row r="324" spans="1:14" ht="18" customHeight="1">
      <c r="A324" s="1" t="s">
        <v>544</v>
      </c>
      <c r="B324" s="4" t="s">
        <v>264</v>
      </c>
      <c r="C324" s="4" t="s">
        <v>52</v>
      </c>
      <c r="D324" s="4" t="s">
        <v>83</v>
      </c>
      <c r="E324" s="5">
        <v>43442</v>
      </c>
      <c r="F324" s="8" t="s">
        <v>252</v>
      </c>
      <c r="G324" s="4"/>
      <c r="H324" s="29">
        <v>43446</v>
      </c>
      <c r="I324" s="43" t="str">
        <f>RIGHT(tbl_LK_Roslagen_Män[[#This Row],[Person]],2)</f>
        <v>69</v>
      </c>
      <c r="J324" s="45" t="str">
        <f>TEXT(tbl_LK_Roslagen_Män[[#This Row],[När]],"ÅÅÅÅ")</f>
        <v>2018</v>
      </c>
      <c r="K324" s="44">
        <f>IF(tbl_LK_Roslagen_Män[[#This Row],[Född]]&lt;"23",20,19)</f>
        <v>19</v>
      </c>
      <c r="L324" s="44" t="str">
        <f>CONCATENATE(tbl_LK_Roslagen_Män[[#This Row],[Århundrade]],tbl_LK_Roslagen_Män[[#This Row],[Född]])</f>
        <v>1969</v>
      </c>
      <c r="M324" s="44">
        <f>tbl_LK_Roslagen_Män[[#This Row],[År]]-tbl_LK_Roslagen_Män[[#This Row],[Född_år]]</f>
        <v>49</v>
      </c>
      <c r="N324" t="str">
        <f t="shared" si="5"/>
        <v>K/M45-49</v>
      </c>
    </row>
    <row r="325" spans="1:14" ht="18" customHeight="1">
      <c r="A325" s="1" t="s">
        <v>544</v>
      </c>
      <c r="B325" s="4" t="s">
        <v>265</v>
      </c>
      <c r="C325" s="4" t="s">
        <v>49</v>
      </c>
      <c r="D325" s="4" t="s">
        <v>108</v>
      </c>
      <c r="E325" s="5">
        <v>43183</v>
      </c>
      <c r="F325" s="5" t="s">
        <v>266</v>
      </c>
      <c r="G325" s="4"/>
      <c r="H325" s="29">
        <v>43184</v>
      </c>
      <c r="I325" s="43" t="str">
        <f>RIGHT(tbl_LK_Roslagen_Män[[#This Row],[Person]],2)</f>
        <v>69</v>
      </c>
      <c r="J325" s="45" t="str">
        <f>TEXT(tbl_LK_Roslagen_Män[[#This Row],[När]],"ÅÅÅÅ")</f>
        <v>2018</v>
      </c>
      <c r="K325" s="44">
        <f>IF(tbl_LK_Roslagen_Män[[#This Row],[Född]]&lt;"23",20,19)</f>
        <v>19</v>
      </c>
      <c r="L325" s="44" t="str">
        <f>CONCATENATE(tbl_LK_Roslagen_Män[[#This Row],[Århundrade]],tbl_LK_Roslagen_Män[[#This Row],[Född]])</f>
        <v>1969</v>
      </c>
      <c r="M325" s="44">
        <f>tbl_LK_Roslagen_Män[[#This Row],[År]]-tbl_LK_Roslagen_Män[[#This Row],[Född_år]]</f>
        <v>49</v>
      </c>
      <c r="N325" t="str">
        <f t="shared" si="5"/>
        <v>K/M45-49</v>
      </c>
    </row>
    <row r="326" spans="1:14" ht="18" customHeight="1">
      <c r="A326" s="1" t="s">
        <v>544</v>
      </c>
      <c r="B326" s="4" t="s">
        <v>94</v>
      </c>
      <c r="C326" s="4" t="s">
        <v>55</v>
      </c>
      <c r="D326" s="4" t="s">
        <v>85</v>
      </c>
      <c r="E326" s="5">
        <v>43078</v>
      </c>
      <c r="F326" s="5"/>
      <c r="G326" s="4" t="s">
        <v>86</v>
      </c>
      <c r="H326" s="29">
        <v>43080</v>
      </c>
      <c r="I326" s="43" t="str">
        <f>RIGHT(tbl_LK_Roslagen_Män[[#This Row],[Person]],2)</f>
        <v>61</v>
      </c>
      <c r="J326" s="45" t="str">
        <f>TEXT(tbl_LK_Roslagen_Män[[#This Row],[När]],"ÅÅÅÅ")</f>
        <v>2017</v>
      </c>
      <c r="K326" s="44">
        <f>IF(tbl_LK_Roslagen_Män[[#This Row],[Född]]&lt;"23",20,19)</f>
        <v>19</v>
      </c>
      <c r="L326" s="44" t="str">
        <f>CONCATENATE(tbl_LK_Roslagen_Män[[#This Row],[Århundrade]],tbl_LK_Roslagen_Män[[#This Row],[Född]])</f>
        <v>1961</v>
      </c>
      <c r="M326" s="44">
        <f>tbl_LK_Roslagen_Män[[#This Row],[År]]-tbl_LK_Roslagen_Män[[#This Row],[Född_år]]</f>
        <v>56</v>
      </c>
      <c r="N326" t="str">
        <f t="shared" si="5"/>
        <v>K/M55-59</v>
      </c>
    </row>
    <row r="327" spans="1:14" ht="18" customHeight="1">
      <c r="A327" s="1" t="s">
        <v>544</v>
      </c>
      <c r="B327" s="4" t="s">
        <v>95</v>
      </c>
      <c r="C327" s="4" t="s">
        <v>96</v>
      </c>
      <c r="D327" s="4" t="s">
        <v>97</v>
      </c>
      <c r="E327" s="5">
        <v>42896</v>
      </c>
      <c r="F327" s="5"/>
      <c r="G327" s="4"/>
      <c r="H327" s="14"/>
      <c r="I327" s="43" t="str">
        <f>RIGHT(tbl_LK_Roslagen_Män[[#This Row],[Person]],2)</f>
        <v>75</v>
      </c>
      <c r="J327" s="45" t="str">
        <f>TEXT(tbl_LK_Roslagen_Män[[#This Row],[När]],"ÅÅÅÅ")</f>
        <v>2017</v>
      </c>
      <c r="K327" s="44">
        <f>IF(tbl_LK_Roslagen_Män[[#This Row],[Född]]&lt;"23",20,19)</f>
        <v>19</v>
      </c>
      <c r="L327" s="44" t="str">
        <f>CONCATENATE(tbl_LK_Roslagen_Män[[#This Row],[Århundrade]],tbl_LK_Roslagen_Män[[#This Row],[Född]])</f>
        <v>1975</v>
      </c>
      <c r="M327" s="44">
        <f>tbl_LK_Roslagen_Män[[#This Row],[År]]-tbl_LK_Roslagen_Män[[#This Row],[Född_år]]</f>
        <v>42</v>
      </c>
      <c r="N327" t="str">
        <f t="shared" si="5"/>
        <v>K/M40-44</v>
      </c>
    </row>
    <row r="328" spans="1:14" ht="18" customHeight="1">
      <c r="A328" s="1" t="s">
        <v>544</v>
      </c>
      <c r="B328" s="4" t="s">
        <v>267</v>
      </c>
      <c r="C328" s="4" t="s">
        <v>52</v>
      </c>
      <c r="D328" s="4" t="s">
        <v>259</v>
      </c>
      <c r="E328" s="5">
        <v>43141</v>
      </c>
      <c r="F328" s="5" t="s">
        <v>260</v>
      </c>
      <c r="G328" s="4"/>
      <c r="H328" s="29">
        <v>43147</v>
      </c>
      <c r="I328" s="43" t="str">
        <f>RIGHT(tbl_LK_Roslagen_Män[[#This Row],[Person]],2)</f>
        <v>69</v>
      </c>
      <c r="J328" s="45" t="str">
        <f>TEXT(tbl_LK_Roslagen_Män[[#This Row],[När]],"ÅÅÅÅ")</f>
        <v>2018</v>
      </c>
      <c r="K328" s="44">
        <f>IF(tbl_LK_Roslagen_Män[[#This Row],[Född]]&lt;"23",20,19)</f>
        <v>19</v>
      </c>
      <c r="L328" s="44" t="str">
        <f>CONCATENATE(tbl_LK_Roslagen_Män[[#This Row],[Århundrade]],tbl_LK_Roslagen_Män[[#This Row],[Född]])</f>
        <v>1969</v>
      </c>
      <c r="M328" s="44">
        <f>tbl_LK_Roslagen_Män[[#This Row],[År]]-tbl_LK_Roslagen_Män[[#This Row],[Född_år]]</f>
        <v>49</v>
      </c>
      <c r="N328" t="str">
        <f t="shared" si="5"/>
        <v>K/M45-49</v>
      </c>
    </row>
    <row r="329" spans="1:14" ht="18" customHeight="1">
      <c r="A329" s="1" t="s">
        <v>544</v>
      </c>
      <c r="B329" s="4" t="s">
        <v>380</v>
      </c>
      <c r="C329" s="4" t="s">
        <v>270</v>
      </c>
      <c r="D329" s="4" t="s">
        <v>108</v>
      </c>
      <c r="E329" s="5">
        <v>43629</v>
      </c>
      <c r="F329" s="5" t="s">
        <v>365</v>
      </c>
      <c r="G329" s="4"/>
      <c r="H329" s="29">
        <v>43630</v>
      </c>
      <c r="I329" s="43" t="str">
        <f>RIGHT(tbl_LK_Roslagen_Män[[#This Row],[Person]],2)</f>
        <v>92</v>
      </c>
      <c r="J329" s="45" t="str">
        <f>TEXT(tbl_LK_Roslagen_Män[[#This Row],[När]],"ÅÅÅÅ")</f>
        <v>2019</v>
      </c>
      <c r="K329" s="44">
        <f>IF(tbl_LK_Roslagen_Män[[#This Row],[Född]]&lt;"23",20,19)</f>
        <v>19</v>
      </c>
      <c r="L329" s="44" t="str">
        <f>CONCATENATE(tbl_LK_Roslagen_Män[[#This Row],[Århundrade]],tbl_LK_Roslagen_Män[[#This Row],[Född]])</f>
        <v>1992</v>
      </c>
      <c r="M329" s="44">
        <f>tbl_LK_Roslagen_Män[[#This Row],[År]]-tbl_LK_Roslagen_Män[[#This Row],[Född_år]]</f>
        <v>27</v>
      </c>
      <c r="N329" t="str">
        <f t="shared" si="5"/>
        <v>K/M Senior</v>
      </c>
    </row>
    <row r="330" spans="1:14" ht="18" customHeight="1">
      <c r="A330" s="1" t="s">
        <v>544</v>
      </c>
      <c r="B330" s="4" t="s">
        <v>909</v>
      </c>
      <c r="C330" s="4" t="s">
        <v>55</v>
      </c>
      <c r="D330" s="4" t="s">
        <v>85</v>
      </c>
      <c r="E330" s="5">
        <v>43869</v>
      </c>
      <c r="F330" s="5" t="s">
        <v>812</v>
      </c>
      <c r="G330" s="4" t="s">
        <v>813</v>
      </c>
      <c r="H330" s="29">
        <v>43871</v>
      </c>
      <c r="I330" s="43" t="str">
        <f>RIGHT(tbl_LK_Roslagen_Män[[#This Row],[Person]],2)</f>
        <v>61</v>
      </c>
      <c r="J330" s="45" t="str">
        <f>TEXT(tbl_LK_Roslagen_Män[[#This Row],[När]],"ÅÅÅÅ")</f>
        <v>2020</v>
      </c>
      <c r="K330" s="44">
        <f>IF(tbl_LK_Roslagen_Män[[#This Row],[Född]]&lt;"23",20,19)</f>
        <v>19</v>
      </c>
      <c r="L330" s="44" t="str">
        <f>CONCATENATE(tbl_LK_Roslagen_Män[[#This Row],[Århundrade]],tbl_LK_Roslagen_Män[[#This Row],[Född]])</f>
        <v>1961</v>
      </c>
      <c r="M330" s="44">
        <f>tbl_LK_Roslagen_Män[[#This Row],[År]]-tbl_LK_Roslagen_Män[[#This Row],[Född_år]]</f>
        <v>59</v>
      </c>
      <c r="N330" t="str">
        <f t="shared" si="5"/>
        <v>K/M55-59</v>
      </c>
    </row>
    <row r="331" spans="1:14" ht="18" customHeight="1">
      <c r="A331" s="1" t="s">
        <v>544</v>
      </c>
      <c r="B331" s="4" t="s">
        <v>268</v>
      </c>
      <c r="C331" s="4" t="s">
        <v>36</v>
      </c>
      <c r="D331" s="4" t="s">
        <v>101</v>
      </c>
      <c r="E331" s="5">
        <v>43198</v>
      </c>
      <c r="F331" s="5" t="s">
        <v>239</v>
      </c>
      <c r="G331" s="4"/>
      <c r="H331" s="29">
        <v>43199</v>
      </c>
      <c r="I331" s="43" t="str">
        <f>RIGHT(tbl_LK_Roslagen_Män[[#This Row],[Person]],2)</f>
        <v>76</v>
      </c>
      <c r="J331" s="45" t="str">
        <f>TEXT(tbl_LK_Roslagen_Män[[#This Row],[När]],"ÅÅÅÅ")</f>
        <v>2018</v>
      </c>
      <c r="K331" s="44">
        <f>IF(tbl_LK_Roslagen_Män[[#This Row],[Född]]&lt;"23",20,19)</f>
        <v>19</v>
      </c>
      <c r="L331" s="44" t="str">
        <f>CONCATENATE(tbl_LK_Roslagen_Män[[#This Row],[Århundrade]],tbl_LK_Roslagen_Män[[#This Row],[Född]])</f>
        <v>1976</v>
      </c>
      <c r="M331" s="44">
        <f>tbl_LK_Roslagen_Män[[#This Row],[År]]-tbl_LK_Roslagen_Män[[#This Row],[Född_år]]</f>
        <v>42</v>
      </c>
      <c r="N331" t="str">
        <f t="shared" si="5"/>
        <v>K/M40-44</v>
      </c>
    </row>
    <row r="332" spans="1:14" ht="18" customHeight="1">
      <c r="A332" s="1" t="s">
        <v>544</v>
      </c>
      <c r="B332" s="4" t="s">
        <v>381</v>
      </c>
      <c r="C332" s="4" t="s">
        <v>382</v>
      </c>
      <c r="D332" s="4" t="s">
        <v>376</v>
      </c>
      <c r="E332" s="5">
        <v>43722</v>
      </c>
      <c r="F332" s="5" t="s">
        <v>377</v>
      </c>
      <c r="G332" s="4"/>
      <c r="H332" s="29">
        <v>43723</v>
      </c>
      <c r="I332" s="43" t="str">
        <f>RIGHT(tbl_LK_Roslagen_Män[[#This Row],[Person]],2)</f>
        <v>67</v>
      </c>
      <c r="J332" s="45" t="str">
        <f>TEXT(tbl_LK_Roslagen_Män[[#This Row],[När]],"ÅÅÅÅ")</f>
        <v>2019</v>
      </c>
      <c r="K332" s="44">
        <f>IF(tbl_LK_Roslagen_Män[[#This Row],[Född]]&lt;"23",20,19)</f>
        <v>19</v>
      </c>
      <c r="L332" s="44" t="str">
        <f>CONCATENATE(tbl_LK_Roslagen_Män[[#This Row],[Århundrade]],tbl_LK_Roslagen_Män[[#This Row],[Född]])</f>
        <v>1967</v>
      </c>
      <c r="M332" s="44">
        <f>tbl_LK_Roslagen_Män[[#This Row],[År]]-tbl_LK_Roslagen_Män[[#This Row],[Född_år]]</f>
        <v>52</v>
      </c>
      <c r="N332" t="str">
        <f t="shared" si="5"/>
        <v>K/M50-54</v>
      </c>
    </row>
    <row r="333" spans="1:14" ht="18" customHeight="1">
      <c r="A333" s="1" t="s">
        <v>544</v>
      </c>
      <c r="B333" s="4" t="s">
        <v>269</v>
      </c>
      <c r="C333" s="4" t="s">
        <v>270</v>
      </c>
      <c r="D333" s="4" t="s">
        <v>89</v>
      </c>
      <c r="E333" s="5">
        <v>43387</v>
      </c>
      <c r="F333" s="5" t="s">
        <v>271</v>
      </c>
      <c r="G333" s="4"/>
      <c r="H333" s="29">
        <v>43388</v>
      </c>
      <c r="I333" s="43" t="str">
        <f>RIGHT(tbl_LK_Roslagen_Män[[#This Row],[Person]],2)</f>
        <v>92</v>
      </c>
      <c r="J333" s="45" t="str">
        <f>TEXT(tbl_LK_Roslagen_Män[[#This Row],[När]],"ÅÅÅÅ")</f>
        <v>2018</v>
      </c>
      <c r="K333" s="44">
        <f>IF(tbl_LK_Roslagen_Män[[#This Row],[Född]]&lt;"23",20,19)</f>
        <v>19</v>
      </c>
      <c r="L333" s="44" t="str">
        <f>CONCATENATE(tbl_LK_Roslagen_Män[[#This Row],[Århundrade]],tbl_LK_Roslagen_Män[[#This Row],[Född]])</f>
        <v>1992</v>
      </c>
      <c r="M333" s="44">
        <f>tbl_LK_Roslagen_Män[[#This Row],[År]]-tbl_LK_Roslagen_Män[[#This Row],[Född_år]]</f>
        <v>26</v>
      </c>
      <c r="N333" t="str">
        <f t="shared" si="5"/>
        <v>K/M Senior</v>
      </c>
    </row>
    <row r="334" spans="1:14" ht="18" customHeight="1">
      <c r="A334" s="1" t="s">
        <v>544</v>
      </c>
      <c r="B334" s="27" t="s">
        <v>1204</v>
      </c>
      <c r="C334" s="1" t="s">
        <v>49</v>
      </c>
      <c r="D334" s="4" t="s">
        <v>1054</v>
      </c>
      <c r="E334" s="5">
        <v>45010</v>
      </c>
      <c r="F334" s="4" t="s">
        <v>266</v>
      </c>
      <c r="G334" s="4"/>
      <c r="H334" s="29">
        <v>45010</v>
      </c>
      <c r="I334" s="43" t="str">
        <f>RIGHT(tbl_LK_Roslagen_Män[[#This Row],[Person]],2)</f>
        <v>69</v>
      </c>
      <c r="J334" s="45" t="str">
        <f>TEXT(tbl_LK_Roslagen_Män[[#This Row],[När]],"ÅÅÅÅ")</f>
        <v>2023</v>
      </c>
      <c r="K334" s="44">
        <f>IF(tbl_LK_Roslagen_Män[[#This Row],[Född]]&lt;"23",20,19)</f>
        <v>19</v>
      </c>
      <c r="L334" s="44" t="str">
        <f>CONCATENATE(tbl_LK_Roslagen_Män[[#This Row],[Århundrade]],tbl_LK_Roslagen_Män[[#This Row],[Född]])</f>
        <v>1969</v>
      </c>
      <c r="M334" s="44">
        <f>tbl_LK_Roslagen_Män[[#This Row],[År]]-tbl_LK_Roslagen_Män[[#This Row],[Född_år]]</f>
        <v>54</v>
      </c>
      <c r="N334" t="str">
        <f t="shared" si="5"/>
        <v>K/M50-54</v>
      </c>
    </row>
    <row r="335" spans="1:14" ht="18" customHeight="1">
      <c r="A335" s="1" t="s">
        <v>544</v>
      </c>
      <c r="B335" s="4" t="s">
        <v>383</v>
      </c>
      <c r="C335" s="4" t="s">
        <v>52</v>
      </c>
      <c r="D335" s="4" t="s">
        <v>376</v>
      </c>
      <c r="E335" s="5">
        <v>43722</v>
      </c>
      <c r="F335" s="5" t="s">
        <v>377</v>
      </c>
      <c r="G335" s="4"/>
      <c r="H335" s="29">
        <v>43723</v>
      </c>
      <c r="I335" s="43" t="str">
        <f>RIGHT(tbl_LK_Roslagen_Män[[#This Row],[Person]],2)</f>
        <v>69</v>
      </c>
      <c r="J335" s="45" t="str">
        <f>TEXT(tbl_LK_Roslagen_Män[[#This Row],[När]],"ÅÅÅÅ")</f>
        <v>2019</v>
      </c>
      <c r="K335" s="44">
        <f>IF(tbl_LK_Roslagen_Män[[#This Row],[Född]]&lt;"23",20,19)</f>
        <v>19</v>
      </c>
      <c r="L335" s="44" t="str">
        <f>CONCATENATE(tbl_LK_Roslagen_Män[[#This Row],[Århundrade]],tbl_LK_Roslagen_Män[[#This Row],[Född]])</f>
        <v>1969</v>
      </c>
      <c r="M335" s="44">
        <f>tbl_LK_Roslagen_Män[[#This Row],[År]]-tbl_LK_Roslagen_Män[[#This Row],[Född_år]]</f>
        <v>50</v>
      </c>
      <c r="N335" t="str">
        <f t="shared" si="5"/>
        <v>K/M50-54</v>
      </c>
    </row>
    <row r="336" spans="1:14" ht="18" customHeight="1">
      <c r="A336" s="1" t="s">
        <v>544</v>
      </c>
      <c r="B336" s="4" t="s">
        <v>384</v>
      </c>
      <c r="C336" s="4" t="s">
        <v>385</v>
      </c>
      <c r="D336" s="4" t="s">
        <v>101</v>
      </c>
      <c r="E336" s="5">
        <v>43562</v>
      </c>
      <c r="F336" s="5" t="s">
        <v>363</v>
      </c>
      <c r="G336" s="4" t="s">
        <v>182</v>
      </c>
      <c r="H336" s="29">
        <v>43566</v>
      </c>
      <c r="I336" s="43" t="str">
        <f>RIGHT(tbl_LK_Roslagen_Män[[#This Row],[Person]],2)</f>
        <v>03</v>
      </c>
      <c r="J336" s="45" t="str">
        <f>TEXT(tbl_LK_Roslagen_Män[[#This Row],[När]],"ÅÅÅÅ")</f>
        <v>2019</v>
      </c>
      <c r="K336" s="44">
        <f>IF(tbl_LK_Roslagen_Män[[#This Row],[Född]]&lt;"23",20,19)</f>
        <v>20</v>
      </c>
      <c r="L336" s="44" t="str">
        <f>CONCATENATE(tbl_LK_Roslagen_Män[[#This Row],[Århundrade]],tbl_LK_Roslagen_Män[[#This Row],[Född]])</f>
        <v>2003</v>
      </c>
      <c r="M336" s="44">
        <f>tbl_LK_Roslagen_Män[[#This Row],[År]]-tbl_LK_Roslagen_Män[[#This Row],[Född_år]]</f>
        <v>16</v>
      </c>
      <c r="N336" t="str">
        <f t="shared" si="5"/>
        <v>F/P17 Ungdom</v>
      </c>
    </row>
    <row r="337" spans="1:14" ht="18" customHeight="1">
      <c r="A337" s="1" t="s">
        <v>544</v>
      </c>
      <c r="B337" s="27" t="s">
        <v>1205</v>
      </c>
      <c r="C337" s="1" t="s">
        <v>1116</v>
      </c>
      <c r="D337" s="4" t="s">
        <v>1017</v>
      </c>
      <c r="E337" s="5">
        <v>45045</v>
      </c>
      <c r="F337" s="4" t="s">
        <v>1202</v>
      </c>
      <c r="G337" s="4"/>
      <c r="H337" s="29">
        <v>45047</v>
      </c>
      <c r="I337" s="43" t="str">
        <f>RIGHT(tbl_LK_Roslagen_Män[[#This Row],[Person]],2)</f>
        <v>85</v>
      </c>
      <c r="J337" s="45" t="str">
        <f>TEXT(tbl_LK_Roslagen_Män[[#This Row],[När]],"ÅÅÅÅ")</f>
        <v>2023</v>
      </c>
      <c r="K337" s="44">
        <f>IF(tbl_LK_Roslagen_Män[[#This Row],[Född]]&lt;"23",20,19)</f>
        <v>19</v>
      </c>
      <c r="L337" s="44" t="str">
        <f>CONCATENATE(tbl_LK_Roslagen_Män[[#This Row],[Århundrade]],tbl_LK_Roslagen_Män[[#This Row],[Född]])</f>
        <v>1985</v>
      </c>
      <c r="M337" s="44">
        <f>tbl_LK_Roslagen_Män[[#This Row],[År]]-tbl_LK_Roslagen_Män[[#This Row],[Född_år]]</f>
        <v>38</v>
      </c>
      <c r="N337" t="str">
        <f t="shared" si="5"/>
        <v>K/M35-39</v>
      </c>
    </row>
    <row r="338" spans="1:14" ht="18" customHeight="1">
      <c r="A338" s="1" t="s">
        <v>544</v>
      </c>
      <c r="B338" s="4" t="s">
        <v>386</v>
      </c>
      <c r="C338" s="4" t="s">
        <v>387</v>
      </c>
      <c r="D338" s="4" t="s">
        <v>376</v>
      </c>
      <c r="E338" s="5">
        <v>43722</v>
      </c>
      <c r="F338" s="5" t="s">
        <v>377</v>
      </c>
      <c r="G338" s="4"/>
      <c r="H338" s="29">
        <v>43748</v>
      </c>
      <c r="I338" s="43" t="str">
        <f>RIGHT(tbl_LK_Roslagen_Män[[#This Row],[Person]],2)</f>
        <v>65</v>
      </c>
      <c r="J338" s="45" t="str">
        <f>TEXT(tbl_LK_Roslagen_Män[[#This Row],[När]],"ÅÅÅÅ")</f>
        <v>2019</v>
      </c>
      <c r="K338" s="44">
        <f>IF(tbl_LK_Roslagen_Män[[#This Row],[Född]]&lt;"23",20,19)</f>
        <v>19</v>
      </c>
      <c r="L338" s="44" t="str">
        <f>CONCATENATE(tbl_LK_Roslagen_Män[[#This Row],[Århundrade]],tbl_LK_Roslagen_Män[[#This Row],[Född]])</f>
        <v>1965</v>
      </c>
      <c r="M338" s="44">
        <f>tbl_LK_Roslagen_Män[[#This Row],[År]]-tbl_LK_Roslagen_Män[[#This Row],[Född_år]]</f>
        <v>54</v>
      </c>
      <c r="N338" t="str">
        <f t="shared" si="5"/>
        <v>K/M50-54</v>
      </c>
    </row>
    <row r="339" spans="1:14" ht="18" customHeight="1">
      <c r="A339" s="1" t="s">
        <v>544</v>
      </c>
      <c r="B339" s="4" t="s">
        <v>386</v>
      </c>
      <c r="C339" s="4" t="s">
        <v>387</v>
      </c>
      <c r="D339" s="4" t="s">
        <v>376</v>
      </c>
      <c r="E339" s="5">
        <v>43722</v>
      </c>
      <c r="F339" s="5" t="s">
        <v>377</v>
      </c>
      <c r="G339" s="4"/>
      <c r="H339" s="29">
        <v>43748</v>
      </c>
      <c r="I339" s="43" t="str">
        <f>RIGHT(tbl_LK_Roslagen_Män[[#This Row],[Person]],2)</f>
        <v>65</v>
      </c>
      <c r="J339" s="45" t="str">
        <f>TEXT(tbl_LK_Roslagen_Män[[#This Row],[När]],"ÅÅÅÅ")</f>
        <v>2019</v>
      </c>
      <c r="K339" s="44">
        <f>IF(tbl_LK_Roslagen_Män[[#This Row],[Född]]&lt;"23",20,19)</f>
        <v>19</v>
      </c>
      <c r="L339" s="44" t="str">
        <f>CONCATENATE(tbl_LK_Roslagen_Män[[#This Row],[Århundrade]],tbl_LK_Roslagen_Män[[#This Row],[Född]])</f>
        <v>1965</v>
      </c>
      <c r="M339" s="44">
        <f>tbl_LK_Roslagen_Män[[#This Row],[År]]-tbl_LK_Roslagen_Män[[#This Row],[Född_år]]</f>
        <v>54</v>
      </c>
      <c r="N339" t="str">
        <f t="shared" si="5"/>
        <v>K/M50-54</v>
      </c>
    </row>
    <row r="340" spans="1:14" ht="18" customHeight="1">
      <c r="A340" s="1" t="s">
        <v>544</v>
      </c>
      <c r="B340" s="4" t="s">
        <v>98</v>
      </c>
      <c r="C340" s="4" t="s">
        <v>99</v>
      </c>
      <c r="D340" s="4" t="s">
        <v>83</v>
      </c>
      <c r="E340" s="5">
        <v>42873</v>
      </c>
      <c r="F340" s="5"/>
      <c r="G340" s="1"/>
      <c r="H340" s="14"/>
      <c r="I340" s="43" t="str">
        <f>RIGHT(tbl_LK_Roslagen_Män[[#This Row],[Person]],2)</f>
        <v>93</v>
      </c>
      <c r="J340" s="45" t="str">
        <f>TEXT(tbl_LK_Roslagen_Män[[#This Row],[När]],"ÅÅÅÅ")</f>
        <v>2017</v>
      </c>
      <c r="K340" s="44">
        <f>IF(tbl_LK_Roslagen_Män[[#This Row],[Född]]&lt;"23",20,19)</f>
        <v>19</v>
      </c>
      <c r="L340" s="44" t="str">
        <f>CONCATENATE(tbl_LK_Roslagen_Män[[#This Row],[Århundrade]],tbl_LK_Roslagen_Män[[#This Row],[Född]])</f>
        <v>1993</v>
      </c>
      <c r="M340" s="44">
        <f>tbl_LK_Roslagen_Män[[#This Row],[År]]-tbl_LK_Roslagen_Män[[#This Row],[Född_år]]</f>
        <v>24</v>
      </c>
      <c r="N340" t="str">
        <f t="shared" si="5"/>
        <v>K/M Senior</v>
      </c>
    </row>
    <row r="341" spans="1:14" ht="18" customHeight="1">
      <c r="A341" s="1" t="s">
        <v>544</v>
      </c>
      <c r="B341" s="4" t="s">
        <v>98</v>
      </c>
      <c r="C341" s="4" t="s">
        <v>272</v>
      </c>
      <c r="D341" s="4" t="s">
        <v>101</v>
      </c>
      <c r="E341" s="5">
        <v>43198</v>
      </c>
      <c r="F341" s="5" t="s">
        <v>239</v>
      </c>
      <c r="G341" s="4"/>
      <c r="H341" s="29">
        <v>43199</v>
      </c>
      <c r="I341" s="43" t="str">
        <f>RIGHT(tbl_LK_Roslagen_Män[[#This Row],[Person]],2)</f>
        <v>90</v>
      </c>
      <c r="J341" s="45" t="str">
        <f>TEXT(tbl_LK_Roslagen_Män[[#This Row],[När]],"ÅÅÅÅ")</f>
        <v>2018</v>
      </c>
      <c r="K341" s="44">
        <f>IF(tbl_LK_Roslagen_Män[[#This Row],[Född]]&lt;"23",20,19)</f>
        <v>19</v>
      </c>
      <c r="L341" s="44" t="str">
        <f>CONCATENATE(tbl_LK_Roslagen_Män[[#This Row],[Århundrade]],tbl_LK_Roslagen_Män[[#This Row],[Född]])</f>
        <v>1990</v>
      </c>
      <c r="M341" s="44">
        <f>tbl_LK_Roslagen_Män[[#This Row],[År]]-tbl_LK_Roslagen_Män[[#This Row],[Född_år]]</f>
        <v>28</v>
      </c>
      <c r="N341" t="str">
        <f t="shared" si="5"/>
        <v>K/M Senior</v>
      </c>
    </row>
    <row r="342" spans="1:14" ht="18" customHeight="1">
      <c r="A342" s="1" t="s">
        <v>544</v>
      </c>
      <c r="B342" s="4" t="s">
        <v>100</v>
      </c>
      <c r="C342" s="4" t="s">
        <v>36</v>
      </c>
      <c r="D342" s="4" t="s">
        <v>101</v>
      </c>
      <c r="E342" s="5">
        <v>42834</v>
      </c>
      <c r="F342" s="5"/>
      <c r="G342" s="4"/>
      <c r="H342" s="14"/>
      <c r="I342" s="43" t="str">
        <f>RIGHT(tbl_LK_Roslagen_Män[[#This Row],[Person]],2)</f>
        <v>76</v>
      </c>
      <c r="J342" s="45" t="str">
        <f>TEXT(tbl_LK_Roslagen_Män[[#This Row],[När]],"ÅÅÅÅ")</f>
        <v>2017</v>
      </c>
      <c r="K342" s="44">
        <f>IF(tbl_LK_Roslagen_Män[[#This Row],[Född]]&lt;"23",20,19)</f>
        <v>19</v>
      </c>
      <c r="L342" s="44" t="str">
        <f>CONCATENATE(tbl_LK_Roslagen_Män[[#This Row],[Århundrade]],tbl_LK_Roslagen_Män[[#This Row],[Född]])</f>
        <v>1976</v>
      </c>
      <c r="M342" s="44">
        <f>tbl_LK_Roslagen_Män[[#This Row],[År]]-tbl_LK_Roslagen_Män[[#This Row],[Född_år]]</f>
        <v>41</v>
      </c>
      <c r="N342" t="str">
        <f t="shared" si="5"/>
        <v>K/M40-44</v>
      </c>
    </row>
    <row r="343" spans="1:14" ht="18" customHeight="1">
      <c r="A343" s="1" t="s">
        <v>544</v>
      </c>
      <c r="B343" s="4" t="s">
        <v>388</v>
      </c>
      <c r="C343" s="4" t="s">
        <v>270</v>
      </c>
      <c r="D343" s="4" t="s">
        <v>235</v>
      </c>
      <c r="E343" s="5">
        <v>43506</v>
      </c>
      <c r="F343" s="5" t="s">
        <v>236</v>
      </c>
      <c r="G343" s="4" t="s">
        <v>389</v>
      </c>
      <c r="H343" s="29">
        <v>43507</v>
      </c>
      <c r="I343" s="43" t="str">
        <f>RIGHT(tbl_LK_Roslagen_Män[[#This Row],[Person]],2)</f>
        <v>92</v>
      </c>
      <c r="J343" s="45" t="str">
        <f>TEXT(tbl_LK_Roslagen_Män[[#This Row],[När]],"ÅÅÅÅ")</f>
        <v>2019</v>
      </c>
      <c r="K343" s="44">
        <f>IF(tbl_LK_Roslagen_Män[[#This Row],[Född]]&lt;"23",20,19)</f>
        <v>19</v>
      </c>
      <c r="L343" s="44" t="str">
        <f>CONCATENATE(tbl_LK_Roslagen_Män[[#This Row],[Århundrade]],tbl_LK_Roslagen_Män[[#This Row],[Född]])</f>
        <v>1992</v>
      </c>
      <c r="M343" s="44">
        <f>tbl_LK_Roslagen_Män[[#This Row],[År]]-tbl_LK_Roslagen_Män[[#This Row],[Född_år]]</f>
        <v>27</v>
      </c>
      <c r="N343" t="str">
        <f t="shared" si="5"/>
        <v>K/M Senior</v>
      </c>
    </row>
    <row r="344" spans="1:14" ht="18" customHeight="1">
      <c r="A344" s="1" t="s">
        <v>544</v>
      </c>
      <c r="B344" s="4" t="s">
        <v>532</v>
      </c>
      <c r="C344" s="4" t="s">
        <v>898</v>
      </c>
      <c r="D344" s="4" t="s">
        <v>85</v>
      </c>
      <c r="E344" s="5">
        <v>43869</v>
      </c>
      <c r="F344" s="5" t="s">
        <v>812</v>
      </c>
      <c r="G344" s="4" t="s">
        <v>813</v>
      </c>
      <c r="H344" s="29">
        <v>43871</v>
      </c>
      <c r="I344" s="43" t="str">
        <f>RIGHT(tbl_LK_Roslagen_Män[[#This Row],[Person]],2)</f>
        <v>64</v>
      </c>
      <c r="J344" s="45" t="str">
        <f>TEXT(tbl_LK_Roslagen_Män[[#This Row],[När]],"ÅÅÅÅ")</f>
        <v>2020</v>
      </c>
      <c r="K344" s="44">
        <f>IF(tbl_LK_Roslagen_Män[[#This Row],[Född]]&lt;"23",20,19)</f>
        <v>19</v>
      </c>
      <c r="L344" s="44" t="str">
        <f>CONCATENATE(tbl_LK_Roslagen_Män[[#This Row],[Århundrade]],tbl_LK_Roslagen_Män[[#This Row],[Född]])</f>
        <v>1964</v>
      </c>
      <c r="M344" s="44">
        <f>tbl_LK_Roslagen_Män[[#This Row],[År]]-tbl_LK_Roslagen_Män[[#This Row],[Född_år]]</f>
        <v>56</v>
      </c>
      <c r="N344" t="str">
        <f t="shared" si="5"/>
        <v>K/M55-59</v>
      </c>
    </row>
    <row r="345" spans="1:14" ht="18" customHeight="1">
      <c r="A345" s="1" t="s">
        <v>544</v>
      </c>
      <c r="B345" s="4" t="s">
        <v>390</v>
      </c>
      <c r="C345" s="19" t="s">
        <v>391</v>
      </c>
      <c r="D345" s="4" t="s">
        <v>376</v>
      </c>
      <c r="E345" s="5">
        <v>43722</v>
      </c>
      <c r="F345" s="5" t="s">
        <v>377</v>
      </c>
      <c r="G345" s="4"/>
      <c r="H345" s="29">
        <v>43723</v>
      </c>
      <c r="I345" s="43" t="str">
        <f>RIGHT(tbl_LK_Roslagen_Män[[#This Row],[Person]],2)</f>
        <v>79</v>
      </c>
      <c r="J345" s="45" t="str">
        <f>TEXT(tbl_LK_Roslagen_Män[[#This Row],[När]],"ÅÅÅÅ")</f>
        <v>2019</v>
      </c>
      <c r="K345" s="44">
        <f>IF(tbl_LK_Roslagen_Män[[#This Row],[Född]]&lt;"23",20,19)</f>
        <v>19</v>
      </c>
      <c r="L345" s="44" t="str">
        <f>CONCATENATE(tbl_LK_Roslagen_Män[[#This Row],[Århundrade]],tbl_LK_Roslagen_Män[[#This Row],[Född]])</f>
        <v>1979</v>
      </c>
      <c r="M345" s="44">
        <f>tbl_LK_Roslagen_Män[[#This Row],[År]]-tbl_LK_Roslagen_Män[[#This Row],[Född_år]]</f>
        <v>40</v>
      </c>
      <c r="N345" t="str">
        <f t="shared" si="5"/>
        <v>K/M40-44</v>
      </c>
    </row>
    <row r="346" spans="1:14" ht="18" customHeight="1">
      <c r="A346" s="1" t="s">
        <v>544</v>
      </c>
      <c r="B346" s="4" t="s">
        <v>102</v>
      </c>
      <c r="C346" s="4" t="s">
        <v>30</v>
      </c>
      <c r="D346" s="4" t="s">
        <v>101</v>
      </c>
      <c r="E346" s="5">
        <v>42834</v>
      </c>
      <c r="F346" s="5"/>
      <c r="G346" s="4"/>
      <c r="H346" s="14"/>
      <c r="I346" s="43" t="str">
        <f>RIGHT(tbl_LK_Roslagen_Män[[#This Row],[Person]],2)</f>
        <v>00</v>
      </c>
      <c r="J346" s="45" t="str">
        <f>TEXT(tbl_LK_Roslagen_Män[[#This Row],[När]],"ÅÅÅÅ")</f>
        <v>2017</v>
      </c>
      <c r="K346" s="44">
        <f>IF(tbl_LK_Roslagen_Män[[#This Row],[Född]]&lt;"23",20,19)</f>
        <v>20</v>
      </c>
      <c r="L346" s="44" t="str">
        <f>CONCATENATE(tbl_LK_Roslagen_Män[[#This Row],[Århundrade]],tbl_LK_Roslagen_Män[[#This Row],[Född]])</f>
        <v>2000</v>
      </c>
      <c r="M346" s="44">
        <f>tbl_LK_Roslagen_Män[[#This Row],[År]]-tbl_LK_Roslagen_Män[[#This Row],[Född_år]]</f>
        <v>17</v>
      </c>
      <c r="N346" t="str">
        <f t="shared" si="5"/>
        <v>F/P17 Ungdom</v>
      </c>
    </row>
    <row r="347" spans="1:14" ht="18" customHeight="1">
      <c r="A347" s="1" t="s">
        <v>544</v>
      </c>
      <c r="B347" s="4" t="s">
        <v>910</v>
      </c>
      <c r="C347" s="4" t="s">
        <v>55</v>
      </c>
      <c r="D347" s="4" t="s">
        <v>101</v>
      </c>
      <c r="E347" s="5">
        <v>44115</v>
      </c>
      <c r="F347" s="5" t="s">
        <v>827</v>
      </c>
      <c r="G347" s="4" t="s">
        <v>276</v>
      </c>
      <c r="H347" s="29">
        <v>44119</v>
      </c>
      <c r="I347" s="43" t="str">
        <f>RIGHT(tbl_LK_Roslagen_Män[[#This Row],[Person]],2)</f>
        <v>61</v>
      </c>
      <c r="J347" s="45" t="str">
        <f>TEXT(tbl_LK_Roslagen_Män[[#This Row],[När]],"ÅÅÅÅ")</f>
        <v>2020</v>
      </c>
      <c r="K347" s="44">
        <f>IF(tbl_LK_Roslagen_Män[[#This Row],[Född]]&lt;"23",20,19)</f>
        <v>19</v>
      </c>
      <c r="L347" s="44" t="str">
        <f>CONCATENATE(tbl_LK_Roslagen_Män[[#This Row],[Århundrade]],tbl_LK_Roslagen_Män[[#This Row],[Född]])</f>
        <v>1961</v>
      </c>
      <c r="M347" s="44">
        <f>tbl_LK_Roslagen_Män[[#This Row],[År]]-tbl_LK_Roslagen_Män[[#This Row],[Född_år]]</f>
        <v>59</v>
      </c>
      <c r="N347" t="str">
        <f t="shared" si="5"/>
        <v>K/M55-59</v>
      </c>
    </row>
    <row r="348" spans="1:14" ht="18" customHeight="1">
      <c r="A348" s="1" t="s">
        <v>544</v>
      </c>
      <c r="B348" s="4" t="s">
        <v>103</v>
      </c>
      <c r="C348" s="4" t="s">
        <v>104</v>
      </c>
      <c r="D348" s="4" t="s">
        <v>85</v>
      </c>
      <c r="E348" s="5">
        <v>43078</v>
      </c>
      <c r="F348" s="5"/>
      <c r="G348" s="4" t="s">
        <v>86</v>
      </c>
      <c r="H348" s="29">
        <v>43080</v>
      </c>
      <c r="I348" s="43" t="str">
        <f>RIGHT(tbl_LK_Roslagen_Män[[#This Row],[Person]],2)</f>
        <v>63</v>
      </c>
      <c r="J348" s="45" t="str">
        <f>TEXT(tbl_LK_Roslagen_Män[[#This Row],[När]],"ÅÅÅÅ")</f>
        <v>2017</v>
      </c>
      <c r="K348" s="44">
        <f>IF(tbl_LK_Roslagen_Män[[#This Row],[Född]]&lt;"23",20,19)</f>
        <v>19</v>
      </c>
      <c r="L348" s="44" t="str">
        <f>CONCATENATE(tbl_LK_Roslagen_Män[[#This Row],[Århundrade]],tbl_LK_Roslagen_Män[[#This Row],[Född]])</f>
        <v>1963</v>
      </c>
      <c r="M348" s="44">
        <f>tbl_LK_Roslagen_Män[[#This Row],[År]]-tbl_LK_Roslagen_Män[[#This Row],[Född_år]]</f>
        <v>54</v>
      </c>
      <c r="N348" t="str">
        <f t="shared" si="5"/>
        <v>K/M50-54</v>
      </c>
    </row>
    <row r="349" spans="1:14" ht="18" customHeight="1">
      <c r="A349" s="1" t="s">
        <v>544</v>
      </c>
      <c r="B349" s="27" t="s">
        <v>1206</v>
      </c>
      <c r="C349" s="1" t="s">
        <v>1110</v>
      </c>
      <c r="D349" s="4" t="s">
        <v>1054</v>
      </c>
      <c r="E349" s="5">
        <v>45010</v>
      </c>
      <c r="F349" s="4" t="s">
        <v>266</v>
      </c>
      <c r="G349" s="4"/>
      <c r="H349" s="29">
        <v>45010</v>
      </c>
      <c r="I349" s="43" t="str">
        <f>RIGHT(tbl_LK_Roslagen_Män[[#This Row],[Person]],2)</f>
        <v>78</v>
      </c>
      <c r="J349" s="45" t="str">
        <f>TEXT(tbl_LK_Roslagen_Män[[#This Row],[När]],"ÅÅÅÅ")</f>
        <v>2023</v>
      </c>
      <c r="K349" s="44">
        <f>IF(tbl_LK_Roslagen_Män[[#This Row],[Född]]&lt;"23",20,19)</f>
        <v>19</v>
      </c>
      <c r="L349" s="44" t="str">
        <f>CONCATENATE(tbl_LK_Roslagen_Män[[#This Row],[Århundrade]],tbl_LK_Roslagen_Män[[#This Row],[Född]])</f>
        <v>1978</v>
      </c>
      <c r="M349" s="44">
        <f>tbl_LK_Roslagen_Män[[#This Row],[År]]-tbl_LK_Roslagen_Män[[#This Row],[Född_år]]</f>
        <v>45</v>
      </c>
      <c r="N349" t="str">
        <f t="shared" si="5"/>
        <v>K/M45-49</v>
      </c>
    </row>
    <row r="350" spans="1:14" ht="18" customHeight="1">
      <c r="A350" s="1" t="s">
        <v>544</v>
      </c>
      <c r="B350" s="4" t="s">
        <v>273</v>
      </c>
      <c r="C350" s="1" t="s">
        <v>8</v>
      </c>
      <c r="D350" s="4" t="s">
        <v>101</v>
      </c>
      <c r="E350" s="5">
        <v>43198</v>
      </c>
      <c r="F350" s="5" t="s">
        <v>239</v>
      </c>
      <c r="G350" s="4"/>
      <c r="H350" s="29">
        <v>43199</v>
      </c>
      <c r="I350" s="43" t="str">
        <f>RIGHT(tbl_LK_Roslagen_Män[[#This Row],[Person]],2)</f>
        <v>89</v>
      </c>
      <c r="J350" s="45" t="str">
        <f>TEXT(tbl_LK_Roslagen_Män[[#This Row],[När]],"ÅÅÅÅ")</f>
        <v>2018</v>
      </c>
      <c r="K350" s="44">
        <f>IF(tbl_LK_Roslagen_Män[[#This Row],[Född]]&lt;"23",20,19)</f>
        <v>19</v>
      </c>
      <c r="L350" s="44" t="str">
        <f>CONCATENATE(tbl_LK_Roslagen_Män[[#This Row],[Århundrade]],tbl_LK_Roslagen_Män[[#This Row],[Född]])</f>
        <v>1989</v>
      </c>
      <c r="M350" s="44">
        <f>tbl_LK_Roslagen_Män[[#This Row],[År]]-tbl_LK_Roslagen_Män[[#This Row],[Född_år]]</f>
        <v>29</v>
      </c>
      <c r="N350" t="str">
        <f t="shared" si="5"/>
        <v>K/M Senior</v>
      </c>
    </row>
    <row r="351" spans="1:14" ht="18" customHeight="1">
      <c r="A351" s="1" t="s">
        <v>544</v>
      </c>
      <c r="B351" s="4" t="s">
        <v>392</v>
      </c>
      <c r="C351" s="4" t="s">
        <v>104</v>
      </c>
      <c r="D351" s="4" t="s">
        <v>376</v>
      </c>
      <c r="E351" s="5">
        <v>43722</v>
      </c>
      <c r="F351" s="5" t="s">
        <v>377</v>
      </c>
      <c r="G351" s="4" t="s">
        <v>276</v>
      </c>
      <c r="H351" s="29">
        <v>43723</v>
      </c>
      <c r="I351" s="43" t="str">
        <f>RIGHT(tbl_LK_Roslagen_Män[[#This Row],[Person]],2)</f>
        <v>63</v>
      </c>
      <c r="J351" s="45" t="str">
        <f>TEXT(tbl_LK_Roslagen_Män[[#This Row],[När]],"ÅÅÅÅ")</f>
        <v>2019</v>
      </c>
      <c r="K351" s="44">
        <f>IF(tbl_LK_Roslagen_Män[[#This Row],[Född]]&lt;"23",20,19)</f>
        <v>19</v>
      </c>
      <c r="L351" s="44" t="str">
        <f>CONCATENATE(tbl_LK_Roslagen_Män[[#This Row],[Århundrade]],tbl_LK_Roslagen_Män[[#This Row],[Född]])</f>
        <v>1963</v>
      </c>
      <c r="M351" s="44">
        <f>tbl_LK_Roslagen_Män[[#This Row],[År]]-tbl_LK_Roslagen_Män[[#This Row],[Född_år]]</f>
        <v>56</v>
      </c>
      <c r="N351" t="str">
        <f t="shared" si="5"/>
        <v>K/M55-59</v>
      </c>
    </row>
    <row r="352" spans="1:14" ht="18" customHeight="1">
      <c r="A352" s="1" t="s">
        <v>544</v>
      </c>
      <c r="B352" s="27" t="s">
        <v>1207</v>
      </c>
      <c r="C352" s="1" t="s">
        <v>1116</v>
      </c>
      <c r="D352" s="4" t="s">
        <v>83</v>
      </c>
      <c r="E352" s="5">
        <v>45269</v>
      </c>
      <c r="F352" s="4" t="s">
        <v>1208</v>
      </c>
      <c r="G352" s="4"/>
      <c r="H352" s="29">
        <v>45275</v>
      </c>
      <c r="I352" s="43" t="str">
        <f>RIGHT(tbl_LK_Roslagen_Män[[#This Row],[Person]],2)</f>
        <v>85</v>
      </c>
      <c r="J352" s="45" t="str">
        <f>TEXT(tbl_LK_Roslagen_Män[[#This Row],[När]],"ÅÅÅÅ")</f>
        <v>2023</v>
      </c>
      <c r="K352" s="44">
        <f>IF(tbl_LK_Roslagen_Män[[#This Row],[Född]]&lt;"23",20,19)</f>
        <v>19</v>
      </c>
      <c r="L352" s="44" t="str">
        <f>CONCATENATE(tbl_LK_Roslagen_Män[[#This Row],[Århundrade]],tbl_LK_Roslagen_Män[[#This Row],[Född]])</f>
        <v>1985</v>
      </c>
      <c r="M352" s="44">
        <f>tbl_LK_Roslagen_Män[[#This Row],[År]]-tbl_LK_Roslagen_Män[[#This Row],[Född_år]]</f>
        <v>38</v>
      </c>
      <c r="N352" t="str">
        <f t="shared" si="5"/>
        <v>K/M35-39</v>
      </c>
    </row>
    <row r="353" spans="1:14" ht="18" customHeight="1">
      <c r="A353" s="1" t="s">
        <v>544</v>
      </c>
      <c r="B353" s="27" t="s">
        <v>274</v>
      </c>
      <c r="C353" s="1" t="s">
        <v>966</v>
      </c>
      <c r="D353" s="4" t="s">
        <v>1054</v>
      </c>
      <c r="E353" s="5">
        <v>45010</v>
      </c>
      <c r="F353" s="4" t="s">
        <v>266</v>
      </c>
      <c r="G353" s="4"/>
      <c r="H353" s="29">
        <v>45010</v>
      </c>
      <c r="I353" s="43" t="str">
        <f>RIGHT(tbl_LK_Roslagen_Män[[#This Row],[Person]],2)</f>
        <v>80</v>
      </c>
      <c r="J353" s="45" t="str">
        <f>TEXT(tbl_LK_Roslagen_Män[[#This Row],[När]],"ÅÅÅÅ")</f>
        <v>2023</v>
      </c>
      <c r="K353" s="44">
        <f>IF(tbl_LK_Roslagen_Män[[#This Row],[Född]]&lt;"23",20,19)</f>
        <v>19</v>
      </c>
      <c r="L353" s="44" t="str">
        <f>CONCATENATE(tbl_LK_Roslagen_Män[[#This Row],[Århundrade]],tbl_LK_Roslagen_Män[[#This Row],[Född]])</f>
        <v>1980</v>
      </c>
      <c r="M353" s="44">
        <f>tbl_LK_Roslagen_Män[[#This Row],[År]]-tbl_LK_Roslagen_Män[[#This Row],[Född_år]]</f>
        <v>43</v>
      </c>
      <c r="N353" t="str">
        <f t="shared" si="5"/>
        <v>K/M40-44</v>
      </c>
    </row>
    <row r="354" spans="1:14" ht="18" customHeight="1">
      <c r="A354" s="1" t="s">
        <v>544</v>
      </c>
      <c r="B354" s="4" t="s">
        <v>274</v>
      </c>
      <c r="C354" s="4" t="s">
        <v>141</v>
      </c>
      <c r="D354" s="4" t="s">
        <v>108</v>
      </c>
      <c r="E354" s="5">
        <v>43265</v>
      </c>
      <c r="F354" s="5" t="s">
        <v>263</v>
      </c>
      <c r="G354" s="4" t="s">
        <v>144</v>
      </c>
      <c r="H354" s="29">
        <v>43266</v>
      </c>
      <c r="I354" s="43" t="str">
        <f>RIGHT(tbl_LK_Roslagen_Män[[#This Row],[Person]],2)</f>
        <v>52</v>
      </c>
      <c r="J354" s="45" t="str">
        <f>TEXT(tbl_LK_Roslagen_Män[[#This Row],[När]],"ÅÅÅÅ")</f>
        <v>2018</v>
      </c>
      <c r="K354" s="44">
        <f>IF(tbl_LK_Roslagen_Män[[#This Row],[Född]]&lt;"23",20,19)</f>
        <v>19</v>
      </c>
      <c r="L354" s="44" t="str">
        <f>CONCATENATE(tbl_LK_Roslagen_Män[[#This Row],[Århundrade]],tbl_LK_Roslagen_Män[[#This Row],[Född]])</f>
        <v>1952</v>
      </c>
      <c r="M354" s="44">
        <f>tbl_LK_Roslagen_Män[[#This Row],[År]]-tbl_LK_Roslagen_Män[[#This Row],[Född_år]]</f>
        <v>66</v>
      </c>
      <c r="N354" t="str">
        <f t="shared" si="5"/>
        <v>K/M65-69</v>
      </c>
    </row>
    <row r="355" spans="1:14" ht="18" customHeight="1">
      <c r="A355" s="1" t="s">
        <v>544</v>
      </c>
      <c r="B355" s="4" t="s">
        <v>393</v>
      </c>
      <c r="C355" s="4" t="s">
        <v>141</v>
      </c>
      <c r="D355" s="4" t="s">
        <v>108</v>
      </c>
      <c r="E355" s="5">
        <v>43629</v>
      </c>
      <c r="F355" s="5" t="s">
        <v>365</v>
      </c>
      <c r="G355" s="4"/>
      <c r="H355" s="29">
        <v>43630</v>
      </c>
      <c r="I355" s="43" t="str">
        <f>RIGHT(tbl_LK_Roslagen_Män[[#This Row],[Person]],2)</f>
        <v>52</v>
      </c>
      <c r="J355" s="45" t="str">
        <f>TEXT(tbl_LK_Roslagen_Män[[#This Row],[När]],"ÅÅÅÅ")</f>
        <v>2019</v>
      </c>
      <c r="K355" s="44">
        <f>IF(tbl_LK_Roslagen_Män[[#This Row],[Född]]&lt;"23",20,19)</f>
        <v>19</v>
      </c>
      <c r="L355" s="44" t="str">
        <f>CONCATENATE(tbl_LK_Roslagen_Män[[#This Row],[Århundrade]],tbl_LK_Roslagen_Män[[#This Row],[Född]])</f>
        <v>1952</v>
      </c>
      <c r="M355" s="44">
        <f>tbl_LK_Roslagen_Män[[#This Row],[År]]-tbl_LK_Roslagen_Män[[#This Row],[Född_år]]</f>
        <v>67</v>
      </c>
      <c r="N355" t="str">
        <f t="shared" si="5"/>
        <v>K/M65-69</v>
      </c>
    </row>
    <row r="356" spans="1:14" ht="18" customHeight="1">
      <c r="A356" s="1" t="s">
        <v>544</v>
      </c>
      <c r="B356" s="4" t="s">
        <v>275</v>
      </c>
      <c r="C356" s="4" t="s">
        <v>104</v>
      </c>
      <c r="D356" s="4" t="s">
        <v>101</v>
      </c>
      <c r="E356" s="5">
        <v>43198</v>
      </c>
      <c r="F356" s="5" t="s">
        <v>239</v>
      </c>
      <c r="G356" s="4" t="s">
        <v>276</v>
      </c>
      <c r="H356" s="29">
        <v>43199</v>
      </c>
      <c r="I356" s="43" t="str">
        <f>RIGHT(tbl_LK_Roslagen_Män[[#This Row],[Person]],2)</f>
        <v>63</v>
      </c>
      <c r="J356" s="45" t="str">
        <f>TEXT(tbl_LK_Roslagen_Män[[#This Row],[När]],"ÅÅÅÅ")</f>
        <v>2018</v>
      </c>
      <c r="K356" s="44">
        <f>IF(tbl_LK_Roslagen_Män[[#This Row],[Född]]&lt;"23",20,19)</f>
        <v>19</v>
      </c>
      <c r="L356" s="44" t="str">
        <f>CONCATENATE(tbl_LK_Roslagen_Män[[#This Row],[Århundrade]],tbl_LK_Roslagen_Män[[#This Row],[Född]])</f>
        <v>1963</v>
      </c>
      <c r="M356" s="44">
        <f>tbl_LK_Roslagen_Män[[#This Row],[År]]-tbl_LK_Roslagen_Män[[#This Row],[Född_år]]</f>
        <v>55</v>
      </c>
      <c r="N356" t="str">
        <f t="shared" si="5"/>
        <v>K/M55-59</v>
      </c>
    </row>
    <row r="357" spans="1:14" ht="18" customHeight="1">
      <c r="A357" s="1" t="s">
        <v>544</v>
      </c>
      <c r="B357" s="4" t="s">
        <v>394</v>
      </c>
      <c r="C357" s="4" t="s">
        <v>196</v>
      </c>
      <c r="D357" s="4" t="s">
        <v>101</v>
      </c>
      <c r="E357" s="5">
        <v>43562</v>
      </c>
      <c r="F357" s="5" t="s">
        <v>363</v>
      </c>
      <c r="G357" s="4"/>
      <c r="H357" s="29">
        <v>43566</v>
      </c>
      <c r="I357" s="43" t="str">
        <f>RIGHT(tbl_LK_Roslagen_Män[[#This Row],[Person]],2)</f>
        <v>91</v>
      </c>
      <c r="J357" s="45" t="str">
        <f>TEXT(tbl_LK_Roslagen_Män[[#This Row],[När]],"ÅÅÅÅ")</f>
        <v>2019</v>
      </c>
      <c r="K357" s="44">
        <f>IF(tbl_LK_Roslagen_Män[[#This Row],[Född]]&lt;"23",20,19)</f>
        <v>19</v>
      </c>
      <c r="L357" s="44" t="str">
        <f>CONCATENATE(tbl_LK_Roslagen_Män[[#This Row],[Århundrade]],tbl_LK_Roslagen_Män[[#This Row],[Född]])</f>
        <v>1991</v>
      </c>
      <c r="M357" s="44">
        <f>tbl_LK_Roslagen_Män[[#This Row],[År]]-tbl_LK_Roslagen_Män[[#This Row],[Född_år]]</f>
        <v>28</v>
      </c>
      <c r="N357" t="str">
        <f t="shared" si="5"/>
        <v>K/M Senior</v>
      </c>
    </row>
    <row r="358" spans="1:14" ht="18" customHeight="1">
      <c r="A358" s="1" t="s">
        <v>544</v>
      </c>
      <c r="B358" s="4" t="s">
        <v>395</v>
      </c>
      <c r="C358" s="4" t="s">
        <v>396</v>
      </c>
      <c r="D358" s="4" t="s">
        <v>101</v>
      </c>
      <c r="E358" s="5">
        <v>43562</v>
      </c>
      <c r="F358" s="5" t="s">
        <v>363</v>
      </c>
      <c r="G358" s="4"/>
      <c r="H358" s="29">
        <v>43566</v>
      </c>
      <c r="I358" s="43" t="str">
        <f>RIGHT(tbl_LK_Roslagen_Män[[#This Row],[Person]],2)</f>
        <v>69</v>
      </c>
      <c r="J358" s="45" t="str">
        <f>TEXT(tbl_LK_Roslagen_Män[[#This Row],[När]],"ÅÅÅÅ")</f>
        <v>2019</v>
      </c>
      <c r="K358" s="44">
        <f>IF(tbl_LK_Roslagen_Män[[#This Row],[Född]]&lt;"23",20,19)</f>
        <v>19</v>
      </c>
      <c r="L358" s="44" t="str">
        <f>CONCATENATE(tbl_LK_Roslagen_Män[[#This Row],[Århundrade]],tbl_LK_Roslagen_Män[[#This Row],[Född]])</f>
        <v>1969</v>
      </c>
      <c r="M358" s="44">
        <f>tbl_LK_Roslagen_Män[[#This Row],[År]]-tbl_LK_Roslagen_Män[[#This Row],[Född_år]]</f>
        <v>50</v>
      </c>
      <c r="N358" t="str">
        <f t="shared" si="5"/>
        <v>K/M50-54</v>
      </c>
    </row>
    <row r="359" spans="1:14" ht="18" customHeight="1">
      <c r="A359" s="1" t="s">
        <v>544</v>
      </c>
      <c r="B359" s="4" t="s">
        <v>105</v>
      </c>
      <c r="C359" s="1" t="s">
        <v>8</v>
      </c>
      <c r="D359" s="4" t="s">
        <v>83</v>
      </c>
      <c r="E359" s="5">
        <v>42873</v>
      </c>
      <c r="F359" s="5"/>
      <c r="G359" s="4"/>
      <c r="H359" s="14"/>
      <c r="I359" s="43" t="str">
        <f>RIGHT(tbl_LK_Roslagen_Män[[#This Row],[Person]],2)</f>
        <v>89</v>
      </c>
      <c r="J359" s="45" t="str">
        <f>TEXT(tbl_LK_Roslagen_Män[[#This Row],[När]],"ÅÅÅÅ")</f>
        <v>2017</v>
      </c>
      <c r="K359" s="44">
        <f>IF(tbl_LK_Roslagen_Män[[#This Row],[Född]]&lt;"23",20,19)</f>
        <v>19</v>
      </c>
      <c r="L359" s="44" t="str">
        <f>CONCATENATE(tbl_LK_Roslagen_Män[[#This Row],[Århundrade]],tbl_LK_Roslagen_Män[[#This Row],[Född]])</f>
        <v>1989</v>
      </c>
      <c r="M359" s="44">
        <f>tbl_LK_Roslagen_Män[[#This Row],[År]]-tbl_LK_Roslagen_Män[[#This Row],[Född_år]]</f>
        <v>28</v>
      </c>
      <c r="N359" t="str">
        <f t="shared" si="5"/>
        <v>K/M Senior</v>
      </c>
    </row>
    <row r="360" spans="1:14" ht="18" customHeight="1">
      <c r="A360" s="1" t="s">
        <v>544</v>
      </c>
      <c r="B360" s="4" t="s">
        <v>397</v>
      </c>
      <c r="C360" s="4" t="s">
        <v>398</v>
      </c>
      <c r="D360" s="4" t="s">
        <v>376</v>
      </c>
      <c r="E360" s="5">
        <v>43722</v>
      </c>
      <c r="F360" s="5" t="s">
        <v>377</v>
      </c>
      <c r="G360" s="4"/>
      <c r="H360" s="30">
        <v>43723</v>
      </c>
      <c r="I360" s="43" t="str">
        <f>RIGHT(tbl_LK_Roslagen_Män[[#This Row],[Person]],2)</f>
        <v>85</v>
      </c>
      <c r="J360" s="45" t="str">
        <f>TEXT(tbl_LK_Roslagen_Män[[#This Row],[När]],"ÅÅÅÅ")</f>
        <v>2019</v>
      </c>
      <c r="K360" s="44">
        <f>IF(tbl_LK_Roslagen_Män[[#This Row],[Född]]&lt;"23",20,19)</f>
        <v>19</v>
      </c>
      <c r="L360" s="44" t="str">
        <f>CONCATENATE(tbl_LK_Roslagen_Män[[#This Row],[Århundrade]],tbl_LK_Roslagen_Män[[#This Row],[Född]])</f>
        <v>1985</v>
      </c>
      <c r="M360" s="44">
        <f>tbl_LK_Roslagen_Män[[#This Row],[År]]-tbl_LK_Roslagen_Män[[#This Row],[Född_år]]</f>
        <v>34</v>
      </c>
      <c r="N360" t="str">
        <f t="shared" si="5"/>
        <v>K/M Senior</v>
      </c>
    </row>
    <row r="361" spans="1:14" ht="18" customHeight="1">
      <c r="A361" s="1" t="s">
        <v>544</v>
      </c>
      <c r="B361" s="4" t="s">
        <v>277</v>
      </c>
      <c r="C361" s="4" t="s">
        <v>278</v>
      </c>
      <c r="D361" s="4" t="s">
        <v>108</v>
      </c>
      <c r="E361" s="5">
        <v>43183</v>
      </c>
      <c r="F361" s="5" t="s">
        <v>266</v>
      </c>
      <c r="G361" s="4"/>
      <c r="H361" s="29">
        <v>43184</v>
      </c>
      <c r="I361" s="43" t="str">
        <f>RIGHT(tbl_LK_Roslagen_Män[[#This Row],[Person]],2)</f>
        <v>69</v>
      </c>
      <c r="J361" s="45" t="str">
        <f>TEXT(tbl_LK_Roslagen_Män[[#This Row],[När]],"ÅÅÅÅ")</f>
        <v>2018</v>
      </c>
      <c r="K361" s="44">
        <f>IF(tbl_LK_Roslagen_Män[[#This Row],[Född]]&lt;"23",20,19)</f>
        <v>19</v>
      </c>
      <c r="L361" s="44" t="str">
        <f>CONCATENATE(tbl_LK_Roslagen_Män[[#This Row],[Århundrade]],tbl_LK_Roslagen_Män[[#This Row],[Född]])</f>
        <v>1969</v>
      </c>
      <c r="M361" s="44">
        <f>tbl_LK_Roslagen_Män[[#This Row],[År]]-tbl_LK_Roslagen_Män[[#This Row],[Född_år]]</f>
        <v>49</v>
      </c>
      <c r="N361" t="str">
        <f t="shared" si="5"/>
        <v>K/M45-49</v>
      </c>
    </row>
    <row r="362" spans="1:14" ht="18" customHeight="1">
      <c r="A362" s="1" t="s">
        <v>544</v>
      </c>
      <c r="B362" s="4" t="s">
        <v>399</v>
      </c>
      <c r="C362" s="4" t="s">
        <v>278</v>
      </c>
      <c r="D362" s="4" t="s">
        <v>108</v>
      </c>
      <c r="E362" s="5">
        <v>43554</v>
      </c>
      <c r="F362" s="5" t="s">
        <v>266</v>
      </c>
      <c r="G362" s="4"/>
      <c r="H362" s="29">
        <v>43555</v>
      </c>
      <c r="I362" s="43" t="str">
        <f>RIGHT(tbl_LK_Roslagen_Män[[#This Row],[Person]],2)</f>
        <v>69</v>
      </c>
      <c r="J362" s="45" t="str">
        <f>TEXT(tbl_LK_Roslagen_Män[[#This Row],[När]],"ÅÅÅÅ")</f>
        <v>2019</v>
      </c>
      <c r="K362" s="44">
        <f>IF(tbl_LK_Roslagen_Män[[#This Row],[Född]]&lt;"23",20,19)</f>
        <v>19</v>
      </c>
      <c r="L362" s="44" t="str">
        <f>CONCATENATE(tbl_LK_Roslagen_Män[[#This Row],[Århundrade]],tbl_LK_Roslagen_Män[[#This Row],[Född]])</f>
        <v>1969</v>
      </c>
      <c r="M362" s="44">
        <f>tbl_LK_Roslagen_Män[[#This Row],[År]]-tbl_LK_Roslagen_Män[[#This Row],[Född_år]]</f>
        <v>50</v>
      </c>
      <c r="N362" t="str">
        <f t="shared" si="5"/>
        <v>K/M50-54</v>
      </c>
    </row>
    <row r="363" spans="1:14" ht="18" customHeight="1">
      <c r="A363" s="1" t="s">
        <v>544</v>
      </c>
      <c r="B363" s="4" t="s">
        <v>756</v>
      </c>
      <c r="C363" s="4" t="s">
        <v>757</v>
      </c>
      <c r="D363" s="4" t="s">
        <v>108</v>
      </c>
      <c r="E363" s="5">
        <v>43771</v>
      </c>
      <c r="F363" s="5" t="s">
        <v>758</v>
      </c>
      <c r="G363" s="4"/>
      <c r="H363" s="29">
        <v>43772</v>
      </c>
      <c r="I363" s="43" t="str">
        <f>RIGHT(tbl_LK_Roslagen_Män[[#This Row],[Person]],2)</f>
        <v>69</v>
      </c>
      <c r="J363" s="45" t="str">
        <f>TEXT(tbl_LK_Roslagen_Män[[#This Row],[När]],"ÅÅÅÅ")</f>
        <v>2019</v>
      </c>
      <c r="K363" s="44">
        <f>IF(tbl_LK_Roslagen_Män[[#This Row],[Född]]&lt;"23",20,19)</f>
        <v>19</v>
      </c>
      <c r="L363" s="44" t="str">
        <f>CONCATENATE(tbl_LK_Roslagen_Män[[#This Row],[Århundrade]],tbl_LK_Roslagen_Män[[#This Row],[Född]])</f>
        <v>1969</v>
      </c>
      <c r="M363" s="44">
        <f>tbl_LK_Roslagen_Män[[#This Row],[År]]-tbl_LK_Roslagen_Män[[#This Row],[Född_år]]</f>
        <v>50</v>
      </c>
      <c r="N363" t="str">
        <f t="shared" si="5"/>
        <v>K/M50-54</v>
      </c>
    </row>
    <row r="364" spans="1:14" ht="18" customHeight="1">
      <c r="A364" s="1" t="s">
        <v>544</v>
      </c>
      <c r="B364" s="4" t="s">
        <v>400</v>
      </c>
      <c r="C364" s="4" t="s">
        <v>286</v>
      </c>
      <c r="D364" s="4" t="s">
        <v>401</v>
      </c>
      <c r="E364" s="5">
        <v>43698</v>
      </c>
      <c r="F364" s="5" t="s">
        <v>402</v>
      </c>
      <c r="G364" s="4"/>
      <c r="H364" s="29">
        <v>43700</v>
      </c>
      <c r="I364" s="43" t="str">
        <f>RIGHT(tbl_LK_Roslagen_Män[[#This Row],[Person]],2)</f>
        <v>64</v>
      </c>
      <c r="J364" s="45" t="str">
        <f>TEXT(tbl_LK_Roslagen_Män[[#This Row],[När]],"ÅÅÅÅ")</f>
        <v>2019</v>
      </c>
      <c r="K364" s="44">
        <f>IF(tbl_LK_Roslagen_Män[[#This Row],[Född]]&lt;"23",20,19)</f>
        <v>19</v>
      </c>
      <c r="L364" s="44" t="str">
        <f>CONCATENATE(tbl_LK_Roslagen_Män[[#This Row],[Århundrade]],tbl_LK_Roslagen_Män[[#This Row],[Född]])</f>
        <v>1964</v>
      </c>
      <c r="M364" s="44">
        <f>tbl_LK_Roslagen_Män[[#This Row],[År]]-tbl_LK_Roslagen_Män[[#This Row],[Född_år]]</f>
        <v>55</v>
      </c>
      <c r="N364" t="str">
        <f t="shared" si="5"/>
        <v>K/M55-59</v>
      </c>
    </row>
    <row r="365" spans="1:14" ht="18" customHeight="1">
      <c r="A365" s="1" t="s">
        <v>544</v>
      </c>
      <c r="B365" s="4" t="s">
        <v>279</v>
      </c>
      <c r="C365" s="4" t="s">
        <v>278</v>
      </c>
      <c r="D365" s="4" t="s">
        <v>108</v>
      </c>
      <c r="E365" s="5">
        <v>43407</v>
      </c>
      <c r="F365" s="5" t="s">
        <v>280</v>
      </c>
      <c r="G365" s="4"/>
      <c r="H365" s="29">
        <v>43408</v>
      </c>
      <c r="I365" s="43" t="str">
        <f>RIGHT(tbl_LK_Roslagen_Män[[#This Row],[Person]],2)</f>
        <v>69</v>
      </c>
      <c r="J365" s="45" t="str">
        <f>TEXT(tbl_LK_Roslagen_Män[[#This Row],[När]],"ÅÅÅÅ")</f>
        <v>2018</v>
      </c>
      <c r="K365" s="44">
        <f>IF(tbl_LK_Roslagen_Män[[#This Row],[Född]]&lt;"23",20,19)</f>
        <v>19</v>
      </c>
      <c r="L365" s="44" t="str">
        <f>CONCATENATE(tbl_LK_Roslagen_Män[[#This Row],[Århundrade]],tbl_LK_Roslagen_Män[[#This Row],[Född]])</f>
        <v>1969</v>
      </c>
      <c r="M365" s="44">
        <f>tbl_LK_Roslagen_Män[[#This Row],[År]]-tbl_LK_Roslagen_Män[[#This Row],[Född_år]]</f>
        <v>49</v>
      </c>
      <c r="N365" t="str">
        <f t="shared" si="5"/>
        <v>K/M45-49</v>
      </c>
    </row>
    <row r="366" spans="1:14" ht="18" customHeight="1">
      <c r="A366" s="1" t="s">
        <v>544</v>
      </c>
      <c r="B366" s="4" t="s">
        <v>106</v>
      </c>
      <c r="C366" s="4" t="s">
        <v>107</v>
      </c>
      <c r="D366" s="4" t="s">
        <v>108</v>
      </c>
      <c r="E366" s="5">
        <v>42966</v>
      </c>
      <c r="F366" s="5"/>
      <c r="G366" s="4"/>
      <c r="H366" s="29">
        <v>42979</v>
      </c>
      <c r="I366" s="43" t="str">
        <f>RIGHT(tbl_LK_Roslagen_Män[[#This Row],[Person]],2)</f>
        <v>91</v>
      </c>
      <c r="J366" s="45" t="str">
        <f>TEXT(tbl_LK_Roslagen_Män[[#This Row],[När]],"ÅÅÅÅ")</f>
        <v>2017</v>
      </c>
      <c r="K366" s="44">
        <f>IF(tbl_LK_Roslagen_Män[[#This Row],[Född]]&lt;"23",20,19)</f>
        <v>19</v>
      </c>
      <c r="L366" s="44" t="str">
        <f>CONCATENATE(tbl_LK_Roslagen_Män[[#This Row],[Århundrade]],tbl_LK_Roslagen_Män[[#This Row],[Född]])</f>
        <v>1991</v>
      </c>
      <c r="M366" s="44">
        <f>tbl_LK_Roslagen_Män[[#This Row],[År]]-tbl_LK_Roslagen_Män[[#This Row],[Född_år]]</f>
        <v>26</v>
      </c>
      <c r="N366" t="str">
        <f t="shared" si="5"/>
        <v>K/M Senior</v>
      </c>
    </row>
    <row r="367" spans="1:14" ht="18" customHeight="1">
      <c r="A367" s="1" t="s">
        <v>544</v>
      </c>
      <c r="B367" s="4" t="s">
        <v>345</v>
      </c>
      <c r="C367" s="4" t="s">
        <v>278</v>
      </c>
      <c r="D367" s="4" t="s">
        <v>108</v>
      </c>
      <c r="E367" s="5">
        <v>43330</v>
      </c>
      <c r="F367" s="5" t="s">
        <v>281</v>
      </c>
      <c r="G367" s="4"/>
      <c r="H367" s="29">
        <v>43332</v>
      </c>
      <c r="I367" s="43" t="str">
        <f>RIGHT(tbl_LK_Roslagen_Män[[#This Row],[Person]],2)</f>
        <v>69</v>
      </c>
      <c r="J367" s="45" t="str">
        <f>TEXT(tbl_LK_Roslagen_Män[[#This Row],[När]],"ÅÅÅÅ")</f>
        <v>2018</v>
      </c>
      <c r="K367" s="44">
        <f>IF(tbl_LK_Roslagen_Män[[#This Row],[Född]]&lt;"23",20,19)</f>
        <v>19</v>
      </c>
      <c r="L367" s="44" t="str">
        <f>CONCATENATE(tbl_LK_Roslagen_Män[[#This Row],[Århundrade]],tbl_LK_Roslagen_Män[[#This Row],[Född]])</f>
        <v>1969</v>
      </c>
      <c r="M367" s="44">
        <f>tbl_LK_Roslagen_Män[[#This Row],[År]]-tbl_LK_Roslagen_Män[[#This Row],[Född_år]]</f>
        <v>49</v>
      </c>
      <c r="N367" t="str">
        <f t="shared" si="5"/>
        <v>K/M45-49</v>
      </c>
    </row>
    <row r="368" spans="1:14" ht="18" customHeight="1">
      <c r="A368" s="1" t="s">
        <v>544</v>
      </c>
      <c r="B368" s="4" t="s">
        <v>403</v>
      </c>
      <c r="C368" s="4" t="s">
        <v>286</v>
      </c>
      <c r="D368" s="4" t="s">
        <v>108</v>
      </c>
      <c r="E368" s="5">
        <v>43554</v>
      </c>
      <c r="F368" s="5" t="s">
        <v>266</v>
      </c>
      <c r="G368" s="4"/>
      <c r="H368" s="29">
        <v>43555</v>
      </c>
      <c r="I368" s="43" t="str">
        <f>RIGHT(tbl_LK_Roslagen_Män[[#This Row],[Person]],2)</f>
        <v>64</v>
      </c>
      <c r="J368" s="45" t="str">
        <f>TEXT(tbl_LK_Roslagen_Män[[#This Row],[När]],"ÅÅÅÅ")</f>
        <v>2019</v>
      </c>
      <c r="K368" s="44">
        <f>IF(tbl_LK_Roslagen_Män[[#This Row],[Född]]&lt;"23",20,19)</f>
        <v>19</v>
      </c>
      <c r="L368" s="44" t="str">
        <f>CONCATENATE(tbl_LK_Roslagen_Män[[#This Row],[Århundrade]],tbl_LK_Roslagen_Män[[#This Row],[Född]])</f>
        <v>1964</v>
      </c>
      <c r="M368" s="44">
        <f>tbl_LK_Roslagen_Män[[#This Row],[År]]-tbl_LK_Roslagen_Män[[#This Row],[Född_år]]</f>
        <v>55</v>
      </c>
      <c r="N368" t="str">
        <f t="shared" si="5"/>
        <v>K/M55-59</v>
      </c>
    </row>
    <row r="369" spans="1:14" ht="18" customHeight="1">
      <c r="A369" s="3" t="s">
        <v>969</v>
      </c>
      <c r="B369" s="4" t="s">
        <v>967</v>
      </c>
      <c r="C369" s="4" t="s">
        <v>66</v>
      </c>
      <c r="D369" s="4" t="s">
        <v>171</v>
      </c>
      <c r="E369" s="2">
        <v>44367</v>
      </c>
      <c r="F369" s="2" t="s">
        <v>940</v>
      </c>
      <c r="G369" s="4" t="s">
        <v>968</v>
      </c>
      <c r="H369" s="29">
        <v>44382</v>
      </c>
      <c r="I369" s="43" t="str">
        <f>RIGHT(tbl_LK_Roslagen_Män[[#This Row],[Person]],2)</f>
        <v>74</v>
      </c>
      <c r="J369" s="45" t="str">
        <f>TEXT(tbl_LK_Roslagen_Män[[#This Row],[När]],"ÅÅÅÅ")</f>
        <v>2021</v>
      </c>
      <c r="K369" s="44">
        <f>IF(tbl_LK_Roslagen_Män[[#This Row],[Född]]&lt;"23",20,19)</f>
        <v>19</v>
      </c>
      <c r="L369" s="44" t="str">
        <f>CONCATENATE(tbl_LK_Roslagen_Män[[#This Row],[Århundrade]],tbl_LK_Roslagen_Män[[#This Row],[Född]])</f>
        <v>1974</v>
      </c>
      <c r="M369" s="44">
        <f>tbl_LK_Roslagen_Män[[#This Row],[År]]-tbl_LK_Roslagen_Män[[#This Row],[Född_år]]</f>
        <v>47</v>
      </c>
      <c r="N369" t="str">
        <f t="shared" si="5"/>
        <v>K/M45-49</v>
      </c>
    </row>
    <row r="370" spans="1:14" ht="18" customHeight="1">
      <c r="A370" s="3" t="s">
        <v>969</v>
      </c>
      <c r="B370" s="27" t="s">
        <v>1166</v>
      </c>
      <c r="C370" s="4" t="s">
        <v>1104</v>
      </c>
      <c r="D370" s="4" t="s">
        <v>37</v>
      </c>
      <c r="E370" s="2">
        <v>45143</v>
      </c>
      <c r="F370" s="2" t="s">
        <v>1150</v>
      </c>
      <c r="G370" s="4"/>
      <c r="H370" s="29">
        <v>45151</v>
      </c>
      <c r="I370" s="43" t="str">
        <f>RIGHT(tbl_LK_Roslagen_Män[[#This Row],[Person]],2)</f>
        <v>08</v>
      </c>
      <c r="J370" s="45" t="str">
        <f>TEXT(tbl_LK_Roslagen_Män[[#This Row],[När]],"ÅÅÅÅ")</f>
        <v>2023</v>
      </c>
      <c r="K370" s="44">
        <f>IF(tbl_LK_Roslagen_Män[[#This Row],[Född]]&lt;"23",20,19)</f>
        <v>20</v>
      </c>
      <c r="L370" s="44" t="str">
        <f>CONCATENATE(tbl_LK_Roslagen_Män[[#This Row],[Århundrade]],tbl_LK_Roslagen_Män[[#This Row],[Född]])</f>
        <v>2008</v>
      </c>
      <c r="M370" s="44">
        <f>tbl_LK_Roslagen_Män[[#This Row],[År]]-tbl_LK_Roslagen_Män[[#This Row],[Född_år]]</f>
        <v>15</v>
      </c>
      <c r="N370" t="str">
        <f t="shared" si="5"/>
        <v>F/P15 Ungdom</v>
      </c>
    </row>
    <row r="371" spans="1:14" ht="18" customHeight="1">
      <c r="A371" s="18" t="s">
        <v>230</v>
      </c>
      <c r="B371" s="4" t="s">
        <v>229</v>
      </c>
      <c r="C371" s="4" t="s">
        <v>66</v>
      </c>
      <c r="D371" s="4" t="s">
        <v>83</v>
      </c>
      <c r="E371" s="5">
        <v>43331</v>
      </c>
      <c r="F371" s="5" t="s">
        <v>146</v>
      </c>
      <c r="G371" s="4" t="s">
        <v>228</v>
      </c>
      <c r="H371" s="29">
        <v>43332</v>
      </c>
      <c r="I371" s="43" t="str">
        <f>RIGHT(tbl_LK_Roslagen_Män[[#This Row],[Person]],2)</f>
        <v>74</v>
      </c>
      <c r="J371" s="45" t="str">
        <f>TEXT(tbl_LK_Roslagen_Män[[#This Row],[När]],"ÅÅÅÅ")</f>
        <v>2018</v>
      </c>
      <c r="K371" s="44">
        <f>IF(tbl_LK_Roslagen_Män[[#This Row],[Född]]&lt;"23",20,19)</f>
        <v>19</v>
      </c>
      <c r="L371" s="44" t="str">
        <f>CONCATENATE(tbl_LK_Roslagen_Män[[#This Row],[Århundrade]],tbl_LK_Roslagen_Män[[#This Row],[Född]])</f>
        <v>1974</v>
      </c>
      <c r="M371" s="44">
        <f>tbl_LK_Roslagen_Män[[#This Row],[År]]-tbl_LK_Roslagen_Män[[#This Row],[Född_år]]</f>
        <v>44</v>
      </c>
      <c r="N371" t="str">
        <f t="shared" si="5"/>
        <v>K/M40-44</v>
      </c>
    </row>
    <row r="372" spans="1:14" ht="18" customHeight="1">
      <c r="A372" s="6" t="s">
        <v>230</v>
      </c>
      <c r="B372" s="4" t="s">
        <v>354</v>
      </c>
      <c r="C372" s="4" t="s">
        <v>66</v>
      </c>
      <c r="D372" s="4" t="s">
        <v>83</v>
      </c>
      <c r="E372" s="5">
        <v>43709</v>
      </c>
      <c r="F372" s="5" t="s">
        <v>321</v>
      </c>
      <c r="G372" s="4" t="s">
        <v>287</v>
      </c>
      <c r="H372" s="29">
        <v>43710</v>
      </c>
      <c r="I372" s="43" t="str">
        <f>RIGHT(tbl_LK_Roslagen_Män[[#This Row],[Person]],2)</f>
        <v>74</v>
      </c>
      <c r="J372" s="45" t="str">
        <f>TEXT(tbl_LK_Roslagen_Män[[#This Row],[När]],"ÅÅÅÅ")</f>
        <v>2019</v>
      </c>
      <c r="K372" s="44">
        <f>IF(tbl_LK_Roslagen_Män[[#This Row],[Född]]&lt;"23",20,19)</f>
        <v>19</v>
      </c>
      <c r="L372" s="44" t="str">
        <f>CONCATENATE(tbl_LK_Roslagen_Män[[#This Row],[Århundrade]],tbl_LK_Roslagen_Män[[#This Row],[Född]])</f>
        <v>1974</v>
      </c>
      <c r="M372" s="44">
        <f>tbl_LK_Roslagen_Män[[#This Row],[År]]-tbl_LK_Roslagen_Män[[#This Row],[Född_år]]</f>
        <v>45</v>
      </c>
      <c r="N372" t="str">
        <f t="shared" si="5"/>
        <v>K/M45-49</v>
      </c>
    </row>
    <row r="373" spans="1:14" ht="18" customHeight="1">
      <c r="A373" s="1" t="s">
        <v>230</v>
      </c>
      <c r="B373" s="27" t="s">
        <v>1118</v>
      </c>
      <c r="C373" s="1" t="s">
        <v>66</v>
      </c>
      <c r="D373" s="4" t="s">
        <v>226</v>
      </c>
      <c r="E373" s="2">
        <v>44699</v>
      </c>
      <c r="F373" s="2" t="s">
        <v>1119</v>
      </c>
      <c r="G373" s="4"/>
      <c r="H373" s="29">
        <v>44704</v>
      </c>
      <c r="I373" s="43" t="str">
        <f>RIGHT(tbl_LK_Roslagen_Män[[#This Row],[Person]],2)</f>
        <v>74</v>
      </c>
      <c r="J373" s="45" t="str">
        <f>TEXT(tbl_LK_Roslagen_Män[[#This Row],[När]],"ÅÅÅÅ")</f>
        <v>2022</v>
      </c>
      <c r="K373" s="44">
        <f>IF(tbl_LK_Roslagen_Män[[#This Row],[Född]]&lt;"23",20,19)</f>
        <v>19</v>
      </c>
      <c r="L373" s="44" t="str">
        <f>CONCATENATE(tbl_LK_Roslagen_Män[[#This Row],[Århundrade]],tbl_LK_Roslagen_Män[[#This Row],[Född]])</f>
        <v>1974</v>
      </c>
      <c r="M373" s="44">
        <f>tbl_LK_Roslagen_Män[[#This Row],[År]]-tbl_LK_Roslagen_Män[[#This Row],[Född_år]]</f>
        <v>48</v>
      </c>
      <c r="N373" t="str">
        <f t="shared" si="5"/>
        <v>K/M45-49</v>
      </c>
    </row>
    <row r="374" spans="1:14" ht="18" customHeight="1">
      <c r="A374" s="6" t="s">
        <v>230</v>
      </c>
      <c r="B374" s="4" t="s">
        <v>355</v>
      </c>
      <c r="C374" s="4" t="s">
        <v>66</v>
      </c>
      <c r="D374" s="4" t="s">
        <v>133</v>
      </c>
      <c r="E374" s="5">
        <v>43694</v>
      </c>
      <c r="F374" s="5" t="s">
        <v>300</v>
      </c>
      <c r="G374" s="4" t="s">
        <v>287</v>
      </c>
      <c r="H374" s="29">
        <v>43695</v>
      </c>
      <c r="I374" s="43" t="str">
        <f>RIGHT(tbl_LK_Roslagen_Män[[#This Row],[Person]],2)</f>
        <v>74</v>
      </c>
      <c r="J374" s="45" t="str">
        <f>TEXT(tbl_LK_Roslagen_Män[[#This Row],[När]],"ÅÅÅÅ")</f>
        <v>2019</v>
      </c>
      <c r="K374" s="44">
        <f>IF(tbl_LK_Roslagen_Män[[#This Row],[Född]]&lt;"23",20,19)</f>
        <v>19</v>
      </c>
      <c r="L374" s="44" t="str">
        <f>CONCATENATE(tbl_LK_Roslagen_Män[[#This Row],[Århundrade]],tbl_LK_Roslagen_Män[[#This Row],[Född]])</f>
        <v>1974</v>
      </c>
      <c r="M374" s="44">
        <f>tbl_LK_Roslagen_Män[[#This Row],[År]]-tbl_LK_Roslagen_Män[[#This Row],[Född_år]]</f>
        <v>45</v>
      </c>
      <c r="N374" t="str">
        <f t="shared" si="5"/>
        <v>K/M45-49</v>
      </c>
    </row>
    <row r="375" spans="1:14" ht="18" customHeight="1">
      <c r="A375" s="1" t="s">
        <v>982</v>
      </c>
      <c r="B375" s="23">
        <v>1.1602893518518518E-2</v>
      </c>
      <c r="C375" s="1" t="s">
        <v>58</v>
      </c>
      <c r="D375" s="4" t="s">
        <v>1047</v>
      </c>
      <c r="E375" s="5">
        <v>44718</v>
      </c>
      <c r="F375" s="4" t="s">
        <v>971</v>
      </c>
      <c r="G375" s="4" t="s">
        <v>972</v>
      </c>
      <c r="H375" s="29">
        <v>44732</v>
      </c>
      <c r="I375" s="43" t="str">
        <f>RIGHT(tbl_LK_Roslagen_Män[[#This Row],[Person]],2)</f>
        <v>95</v>
      </c>
      <c r="J375" s="45" t="str">
        <f>TEXT(tbl_LK_Roslagen_Män[[#This Row],[När]],"ÅÅÅÅ")</f>
        <v>2022</v>
      </c>
      <c r="K375" s="44">
        <f>IF(tbl_LK_Roslagen_Män[[#This Row],[Född]]&lt;"23",20,19)</f>
        <v>19</v>
      </c>
      <c r="L375" s="44" t="str">
        <f>CONCATENATE(tbl_LK_Roslagen_Män[[#This Row],[Århundrade]],tbl_LK_Roslagen_Män[[#This Row],[Född]])</f>
        <v>1995</v>
      </c>
      <c r="M375" s="44">
        <f>tbl_LK_Roslagen_Män[[#This Row],[År]]-tbl_LK_Roslagen_Män[[#This Row],[Född_år]]</f>
        <v>27</v>
      </c>
      <c r="N375" t="str">
        <f t="shared" si="5"/>
        <v>K/M Senior</v>
      </c>
    </row>
    <row r="376" spans="1:14" ht="18" customHeight="1">
      <c r="A376" s="1" t="s">
        <v>982</v>
      </c>
      <c r="B376" s="23">
        <v>1.2371759259259261E-2</v>
      </c>
      <c r="C376" s="4" t="s">
        <v>66</v>
      </c>
      <c r="D376" s="4" t="s">
        <v>1047</v>
      </c>
      <c r="E376" s="5">
        <v>44718</v>
      </c>
      <c r="F376" s="4" t="s">
        <v>971</v>
      </c>
      <c r="G376" s="4" t="s">
        <v>972</v>
      </c>
      <c r="H376" s="29">
        <v>44732</v>
      </c>
      <c r="I376" s="43" t="str">
        <f>RIGHT(tbl_LK_Roslagen_Män[[#This Row],[Person]],2)</f>
        <v>74</v>
      </c>
      <c r="J376" s="45" t="str">
        <f>TEXT(tbl_LK_Roslagen_Män[[#This Row],[När]],"ÅÅÅÅ")</f>
        <v>2022</v>
      </c>
      <c r="K376" s="44">
        <f>IF(tbl_LK_Roslagen_Män[[#This Row],[Född]]&lt;"23",20,19)</f>
        <v>19</v>
      </c>
      <c r="L376" s="44" t="str">
        <f>CONCATENATE(tbl_LK_Roslagen_Män[[#This Row],[Århundrade]],tbl_LK_Roslagen_Män[[#This Row],[Född]])</f>
        <v>1974</v>
      </c>
      <c r="M376" s="44">
        <f>tbl_LK_Roslagen_Män[[#This Row],[År]]-tbl_LK_Roslagen_Män[[#This Row],[Född_år]]</f>
        <v>48</v>
      </c>
      <c r="N376" t="str">
        <f t="shared" si="5"/>
        <v>K/M45-49</v>
      </c>
    </row>
    <row r="377" spans="1:14" ht="18" customHeight="1">
      <c r="A377" s="1" t="s">
        <v>982</v>
      </c>
      <c r="B377" s="23">
        <v>1.2372685185185186E-2</v>
      </c>
      <c r="C377" s="4" t="s">
        <v>1111</v>
      </c>
      <c r="D377" s="4" t="s">
        <v>108</v>
      </c>
      <c r="E377" s="5">
        <v>44835</v>
      </c>
      <c r="F377" s="4" t="s">
        <v>1120</v>
      </c>
      <c r="G377" s="4" t="s">
        <v>972</v>
      </c>
      <c r="H377" s="29">
        <v>44844</v>
      </c>
      <c r="I377" s="43" t="str">
        <f>RIGHT(tbl_LK_Roslagen_Män[[#This Row],[Person]],2)</f>
        <v>76</v>
      </c>
      <c r="J377" s="45" t="str">
        <f>TEXT(tbl_LK_Roslagen_Män[[#This Row],[När]],"ÅÅÅÅ")</f>
        <v>2022</v>
      </c>
      <c r="K377" s="44">
        <f>IF(tbl_LK_Roslagen_Män[[#This Row],[Född]]&lt;"23",20,19)</f>
        <v>19</v>
      </c>
      <c r="L377" s="44" t="str">
        <f>CONCATENATE(tbl_LK_Roslagen_Män[[#This Row],[Århundrade]],tbl_LK_Roslagen_Män[[#This Row],[Född]])</f>
        <v>1976</v>
      </c>
      <c r="M377" s="44">
        <f>tbl_LK_Roslagen_Män[[#This Row],[År]]-tbl_LK_Roslagen_Män[[#This Row],[Född_år]]</f>
        <v>46</v>
      </c>
      <c r="N377" t="str">
        <f t="shared" si="5"/>
        <v>K/M45-49</v>
      </c>
    </row>
    <row r="378" spans="1:14" ht="18" customHeight="1">
      <c r="A378" s="1" t="s">
        <v>982</v>
      </c>
      <c r="B378" s="23">
        <v>1.3326273148148148E-2</v>
      </c>
      <c r="C378" s="4" t="s">
        <v>408</v>
      </c>
      <c r="D378" s="4" t="s">
        <v>1047</v>
      </c>
      <c r="E378" s="5">
        <v>44718</v>
      </c>
      <c r="F378" s="4" t="s">
        <v>971</v>
      </c>
      <c r="G378" s="4" t="s">
        <v>972</v>
      </c>
      <c r="H378" s="29">
        <v>44732</v>
      </c>
      <c r="I378" s="43" t="str">
        <f>RIGHT(tbl_LK_Roslagen_Män[[#This Row],[Person]],2)</f>
        <v>73</v>
      </c>
      <c r="J378" s="45" t="str">
        <f>TEXT(tbl_LK_Roslagen_Män[[#This Row],[När]],"ÅÅÅÅ")</f>
        <v>2022</v>
      </c>
      <c r="K378" s="44">
        <f>IF(tbl_LK_Roslagen_Män[[#This Row],[Född]]&lt;"23",20,19)</f>
        <v>19</v>
      </c>
      <c r="L378" s="44" t="str">
        <f>CONCATENATE(tbl_LK_Roslagen_Män[[#This Row],[Århundrade]],tbl_LK_Roslagen_Män[[#This Row],[Född]])</f>
        <v>1973</v>
      </c>
      <c r="M378" s="44">
        <f>tbl_LK_Roslagen_Män[[#This Row],[År]]-tbl_LK_Roslagen_Män[[#This Row],[Född_år]]</f>
        <v>49</v>
      </c>
      <c r="N378" t="str">
        <f t="shared" si="5"/>
        <v>K/M45-49</v>
      </c>
    </row>
    <row r="379" spans="1:14" ht="18" customHeight="1">
      <c r="A379" s="1" t="s">
        <v>982</v>
      </c>
      <c r="B379" s="23">
        <v>1.420636574074074E-2</v>
      </c>
      <c r="C379" s="1" t="s">
        <v>1110</v>
      </c>
      <c r="D379" s="4" t="s">
        <v>1047</v>
      </c>
      <c r="E379" s="5">
        <v>44718</v>
      </c>
      <c r="F379" s="4" t="s">
        <v>971</v>
      </c>
      <c r="G379" s="4" t="s">
        <v>972</v>
      </c>
      <c r="H379" s="29">
        <v>44732</v>
      </c>
      <c r="I379" s="43" t="str">
        <f>RIGHT(tbl_LK_Roslagen_Män[[#This Row],[Person]],2)</f>
        <v>78</v>
      </c>
      <c r="J379" s="45" t="str">
        <f>TEXT(tbl_LK_Roslagen_Män[[#This Row],[När]],"ÅÅÅÅ")</f>
        <v>2022</v>
      </c>
      <c r="K379" s="44">
        <f>IF(tbl_LK_Roslagen_Män[[#This Row],[Född]]&lt;"23",20,19)</f>
        <v>19</v>
      </c>
      <c r="L379" s="44" t="str">
        <f>CONCATENATE(tbl_LK_Roslagen_Män[[#This Row],[Århundrade]],tbl_LK_Roslagen_Män[[#This Row],[Född]])</f>
        <v>1978</v>
      </c>
      <c r="M379" s="44">
        <f>tbl_LK_Roslagen_Män[[#This Row],[År]]-tbl_LK_Roslagen_Män[[#This Row],[Född_år]]</f>
        <v>44</v>
      </c>
      <c r="N379" t="str">
        <f t="shared" si="5"/>
        <v>K/M40-44</v>
      </c>
    </row>
    <row r="380" spans="1:14" ht="18" customHeight="1">
      <c r="A380" s="1" t="s">
        <v>982</v>
      </c>
      <c r="B380" s="23">
        <v>1.5771527777777777E-2</v>
      </c>
      <c r="C380" s="21" t="s">
        <v>55</v>
      </c>
      <c r="D380" s="4" t="s">
        <v>1047</v>
      </c>
      <c r="E380" s="5">
        <v>44718</v>
      </c>
      <c r="F380" s="4" t="s">
        <v>971</v>
      </c>
      <c r="G380" s="4" t="s">
        <v>972</v>
      </c>
      <c r="H380" s="29">
        <v>44732</v>
      </c>
      <c r="I380" s="43" t="str">
        <f>RIGHT(tbl_LK_Roslagen_Män[[#This Row],[Person]],2)</f>
        <v>61</v>
      </c>
      <c r="J380" s="45" t="str">
        <f>TEXT(tbl_LK_Roslagen_Män[[#This Row],[När]],"ÅÅÅÅ")</f>
        <v>2022</v>
      </c>
      <c r="K380" s="44">
        <f>IF(tbl_LK_Roslagen_Män[[#This Row],[Född]]&lt;"23",20,19)</f>
        <v>19</v>
      </c>
      <c r="L380" s="44" t="str">
        <f>CONCATENATE(tbl_LK_Roslagen_Män[[#This Row],[Århundrade]],tbl_LK_Roslagen_Män[[#This Row],[Född]])</f>
        <v>1961</v>
      </c>
      <c r="M380" s="44">
        <f>tbl_LK_Roslagen_Män[[#This Row],[År]]-tbl_LK_Roslagen_Män[[#This Row],[Född_år]]</f>
        <v>61</v>
      </c>
      <c r="N380" t="str">
        <f t="shared" si="5"/>
        <v>K/M60-64</v>
      </c>
    </row>
    <row r="381" spans="1:14" ht="18" customHeight="1">
      <c r="A381" s="3" t="s">
        <v>982</v>
      </c>
      <c r="B381" s="23">
        <v>1.6370023148148147E-2</v>
      </c>
      <c r="C381" s="4" t="s">
        <v>1121</v>
      </c>
      <c r="D381" s="4" t="s">
        <v>1047</v>
      </c>
      <c r="E381" s="5">
        <v>44718</v>
      </c>
      <c r="F381" s="4" t="s">
        <v>971</v>
      </c>
      <c r="G381" s="4" t="s">
        <v>972</v>
      </c>
      <c r="H381" s="29">
        <v>44732</v>
      </c>
      <c r="I381" s="43" t="str">
        <f>RIGHT(tbl_LK_Roslagen_Män[[#This Row],[Person]],2)</f>
        <v>65</v>
      </c>
      <c r="J381" s="45" t="str">
        <f>TEXT(tbl_LK_Roslagen_Män[[#This Row],[När]],"ÅÅÅÅ")</f>
        <v>2022</v>
      </c>
      <c r="K381" s="44">
        <f>IF(tbl_LK_Roslagen_Män[[#This Row],[Född]]&lt;"23",20,19)</f>
        <v>19</v>
      </c>
      <c r="L381" s="44" t="str">
        <f>CONCATENATE(tbl_LK_Roslagen_Män[[#This Row],[Århundrade]],tbl_LK_Roslagen_Män[[#This Row],[Född]])</f>
        <v>1965</v>
      </c>
      <c r="M381" s="44">
        <f>tbl_LK_Roslagen_Män[[#This Row],[År]]-tbl_LK_Roslagen_Män[[#This Row],[Född_år]]</f>
        <v>57</v>
      </c>
      <c r="N381" t="str">
        <f t="shared" si="5"/>
        <v>K/M55-59</v>
      </c>
    </row>
    <row r="382" spans="1:14" ht="18" customHeight="1">
      <c r="A382" s="1" t="s">
        <v>982</v>
      </c>
      <c r="B382" s="23" t="s">
        <v>1179</v>
      </c>
      <c r="C382" s="1" t="s">
        <v>367</v>
      </c>
      <c r="D382" s="4" t="s">
        <v>101</v>
      </c>
      <c r="E382" s="5">
        <v>45018</v>
      </c>
      <c r="F382" s="4" t="s">
        <v>1180</v>
      </c>
      <c r="G382" s="4"/>
      <c r="H382" s="29">
        <v>45019</v>
      </c>
      <c r="I382" s="43" t="str">
        <f>RIGHT(tbl_LK_Roslagen_Män[[#This Row],[Person]],2)</f>
        <v>86</v>
      </c>
      <c r="J382" s="45" t="str">
        <f>TEXT(tbl_LK_Roslagen_Män[[#This Row],[När]],"ÅÅÅÅ")</f>
        <v>2023</v>
      </c>
      <c r="K382" s="44">
        <f>IF(tbl_LK_Roslagen_Män[[#This Row],[Född]]&lt;"23",20,19)</f>
        <v>19</v>
      </c>
      <c r="L382" s="44" t="str">
        <f>CONCATENATE(tbl_LK_Roslagen_Män[[#This Row],[Århundrade]],tbl_LK_Roslagen_Män[[#This Row],[Född]])</f>
        <v>1986</v>
      </c>
      <c r="M382" s="44">
        <f>tbl_LK_Roslagen_Män[[#This Row],[År]]-tbl_LK_Roslagen_Män[[#This Row],[Född_år]]</f>
        <v>37</v>
      </c>
      <c r="N382" t="str">
        <f t="shared" si="5"/>
        <v>K/M35-39</v>
      </c>
    </row>
    <row r="383" spans="1:14" ht="18" customHeight="1">
      <c r="A383" s="1" t="s">
        <v>982</v>
      </c>
      <c r="B383" s="23" t="s">
        <v>1181</v>
      </c>
      <c r="C383" s="4" t="s">
        <v>58</v>
      </c>
      <c r="D383" s="4" t="s">
        <v>101</v>
      </c>
      <c r="E383" s="5">
        <v>45018</v>
      </c>
      <c r="F383" s="4" t="s">
        <v>1180</v>
      </c>
      <c r="G383" s="4"/>
      <c r="H383" s="29">
        <v>45019</v>
      </c>
      <c r="I383" s="43" t="str">
        <f>RIGHT(tbl_LK_Roslagen_Män[[#This Row],[Person]],2)</f>
        <v>95</v>
      </c>
      <c r="J383" s="45" t="str">
        <f>TEXT(tbl_LK_Roslagen_Män[[#This Row],[När]],"ÅÅÅÅ")</f>
        <v>2023</v>
      </c>
      <c r="K383" s="44">
        <f>IF(tbl_LK_Roslagen_Män[[#This Row],[Född]]&lt;"23",20,19)</f>
        <v>19</v>
      </c>
      <c r="L383" s="44" t="str">
        <f>CONCATENATE(tbl_LK_Roslagen_Män[[#This Row],[Århundrade]],tbl_LK_Roslagen_Män[[#This Row],[Född]])</f>
        <v>1995</v>
      </c>
      <c r="M383" s="44">
        <f>tbl_LK_Roslagen_Män[[#This Row],[År]]-tbl_LK_Roslagen_Män[[#This Row],[Född_år]]</f>
        <v>28</v>
      </c>
      <c r="N383" t="str">
        <f t="shared" si="5"/>
        <v>K/M Senior</v>
      </c>
    </row>
    <row r="384" spans="1:14" ht="18" customHeight="1">
      <c r="A384" s="1" t="s">
        <v>982</v>
      </c>
      <c r="B384" s="4" t="s">
        <v>970</v>
      </c>
      <c r="C384" s="4" t="s">
        <v>66</v>
      </c>
      <c r="D384" s="4" t="s">
        <v>9</v>
      </c>
      <c r="E384" s="2">
        <v>44416</v>
      </c>
      <c r="F384" s="2" t="s">
        <v>971</v>
      </c>
      <c r="G384" s="4" t="s">
        <v>972</v>
      </c>
      <c r="H384" s="29">
        <v>44417</v>
      </c>
      <c r="I384" s="43" t="str">
        <f>RIGHT(tbl_LK_Roslagen_Män[[#This Row],[Person]],2)</f>
        <v>74</v>
      </c>
      <c r="J384" s="45" t="str">
        <f>TEXT(tbl_LK_Roslagen_Män[[#This Row],[När]],"ÅÅÅÅ")</f>
        <v>2021</v>
      </c>
      <c r="K384" s="44">
        <f>IF(tbl_LK_Roslagen_Män[[#This Row],[Född]]&lt;"23",20,19)</f>
        <v>19</v>
      </c>
      <c r="L384" s="44" t="str">
        <f>CONCATENATE(tbl_LK_Roslagen_Män[[#This Row],[Århundrade]],tbl_LK_Roslagen_Män[[#This Row],[Född]])</f>
        <v>1974</v>
      </c>
      <c r="M384" s="44">
        <f>tbl_LK_Roslagen_Män[[#This Row],[År]]-tbl_LK_Roslagen_Män[[#This Row],[Född_år]]</f>
        <v>47</v>
      </c>
      <c r="N384" t="str">
        <f t="shared" si="5"/>
        <v>K/M45-49</v>
      </c>
    </row>
    <row r="385" spans="1:14" ht="18" customHeight="1">
      <c r="A385" s="1" t="s">
        <v>982</v>
      </c>
      <c r="B385" s="23" t="s">
        <v>1182</v>
      </c>
      <c r="C385" s="4" t="s">
        <v>1183</v>
      </c>
      <c r="D385" s="4" t="s">
        <v>101</v>
      </c>
      <c r="E385" s="5">
        <v>45018</v>
      </c>
      <c r="F385" s="4" t="s">
        <v>1180</v>
      </c>
      <c r="G385" s="4"/>
      <c r="H385" s="29">
        <v>45019</v>
      </c>
      <c r="I385" s="43" t="str">
        <f>RIGHT(tbl_LK_Roslagen_Män[[#This Row],[Person]],2)</f>
        <v>04</v>
      </c>
      <c r="J385" s="45" t="str">
        <f>TEXT(tbl_LK_Roslagen_Män[[#This Row],[När]],"ÅÅÅÅ")</f>
        <v>2023</v>
      </c>
      <c r="K385" s="44">
        <f>IF(tbl_LK_Roslagen_Män[[#This Row],[Född]]&lt;"23",20,19)</f>
        <v>20</v>
      </c>
      <c r="L385" s="44" t="str">
        <f>CONCATENATE(tbl_LK_Roslagen_Män[[#This Row],[Århundrade]],tbl_LK_Roslagen_Män[[#This Row],[Född]])</f>
        <v>2004</v>
      </c>
      <c r="M385" s="44">
        <f>tbl_LK_Roslagen_Män[[#This Row],[År]]-tbl_LK_Roslagen_Män[[#This Row],[Född_år]]</f>
        <v>19</v>
      </c>
      <c r="N385" t="str">
        <f t="shared" si="5"/>
        <v>F/P19 Junior</v>
      </c>
    </row>
    <row r="386" spans="1:14" ht="18" customHeight="1">
      <c r="A386" s="1" t="s">
        <v>982</v>
      </c>
      <c r="B386" s="23" t="s">
        <v>1184</v>
      </c>
      <c r="C386" s="4" t="s">
        <v>1106</v>
      </c>
      <c r="D386" s="4" t="s">
        <v>101</v>
      </c>
      <c r="E386" s="5">
        <v>45018</v>
      </c>
      <c r="F386" s="4" t="s">
        <v>1180</v>
      </c>
      <c r="G386" s="4"/>
      <c r="H386" s="29">
        <v>45019</v>
      </c>
      <c r="I386" s="43" t="str">
        <f>RIGHT(tbl_LK_Roslagen_Män[[#This Row],[Person]],2)</f>
        <v>79</v>
      </c>
      <c r="J386" s="45" t="str">
        <f>TEXT(tbl_LK_Roslagen_Män[[#This Row],[När]],"ÅÅÅÅ")</f>
        <v>2023</v>
      </c>
      <c r="K386" s="44">
        <f>IF(tbl_LK_Roslagen_Män[[#This Row],[Född]]&lt;"23",20,19)</f>
        <v>19</v>
      </c>
      <c r="L386" s="44" t="str">
        <f>CONCATENATE(tbl_LK_Roslagen_Män[[#This Row],[Århundrade]],tbl_LK_Roslagen_Män[[#This Row],[Född]])</f>
        <v>1979</v>
      </c>
      <c r="M386" s="44">
        <f>tbl_LK_Roslagen_Män[[#This Row],[År]]-tbl_LK_Roslagen_Män[[#This Row],[Född_år]]</f>
        <v>44</v>
      </c>
      <c r="N386" t="str">
        <f t="shared" ref="N386:N449" si="6">IF(M386&gt;=80,"K/M80-84",IF(M386&gt;=75,"K/M75-79",IF(M386&gt;=70,"K/M70-74",IF(M386&gt;=65,"K/M65-69",IF(M386&gt;=60,"K/M60-64",IF(M386&gt;=55,"K/M55-59",IF(M386&gt;=50,"K/M50-54",IF(M386&gt;=45,"K/M45-49",IF(M386&gt;=40,"K/M40-44",IF(M386&gt;=35,"K/M35-39",IF(M386&gt;=23,"K/M Senior",IF(M386&gt;=20,"K/M22 Junior",IF(M386&gt;=18,"F/P19 Junior",IF(M386&gt;=16,"F/P17 Ungdom",IF(M386&gt;=14,"F/P15 Ungdom",IF(M386&gt;=12,"F/P13 Ungdom","Barn"))))))))))))))))</f>
        <v>K/M40-44</v>
      </c>
    </row>
    <row r="387" spans="1:14" ht="18" customHeight="1">
      <c r="A387" s="1" t="s">
        <v>982</v>
      </c>
      <c r="B387" s="4" t="s">
        <v>973</v>
      </c>
      <c r="C387" s="19" t="s">
        <v>936</v>
      </c>
      <c r="D387" s="4" t="s">
        <v>9</v>
      </c>
      <c r="E387" s="2">
        <v>44416</v>
      </c>
      <c r="F387" s="2" t="s">
        <v>971</v>
      </c>
      <c r="G387" s="4" t="s">
        <v>972</v>
      </c>
      <c r="H387" s="29">
        <v>44417</v>
      </c>
      <c r="I387" s="43" t="str">
        <f>RIGHT(tbl_LK_Roslagen_Män[[#This Row],[Person]],2)</f>
        <v>01</v>
      </c>
      <c r="J387" s="45" t="str">
        <f>TEXT(tbl_LK_Roslagen_Män[[#This Row],[När]],"ÅÅÅÅ")</f>
        <v>2021</v>
      </c>
      <c r="K387" s="44">
        <f>IF(tbl_LK_Roslagen_Män[[#This Row],[Född]]&lt;"23",20,19)</f>
        <v>20</v>
      </c>
      <c r="L387" s="44" t="str">
        <f>CONCATENATE(tbl_LK_Roslagen_Män[[#This Row],[Århundrade]],tbl_LK_Roslagen_Män[[#This Row],[Född]])</f>
        <v>2001</v>
      </c>
      <c r="M387" s="44">
        <f>tbl_LK_Roslagen_Män[[#This Row],[År]]-tbl_LK_Roslagen_Män[[#This Row],[Född_år]]</f>
        <v>20</v>
      </c>
      <c r="N387" t="str">
        <f t="shared" si="6"/>
        <v>K/M22 Junior</v>
      </c>
    </row>
    <row r="388" spans="1:14" ht="18" customHeight="1">
      <c r="A388" s="1" t="s">
        <v>982</v>
      </c>
      <c r="B388" s="4" t="s">
        <v>974</v>
      </c>
      <c r="C388" s="4" t="s">
        <v>408</v>
      </c>
      <c r="D388" s="4" t="s">
        <v>9</v>
      </c>
      <c r="E388" s="2">
        <v>44416</v>
      </c>
      <c r="F388" s="2" t="s">
        <v>971</v>
      </c>
      <c r="G388" s="4" t="s">
        <v>972</v>
      </c>
      <c r="H388" s="29">
        <v>44417</v>
      </c>
      <c r="I388" s="43" t="str">
        <f>RIGHT(tbl_LK_Roslagen_Män[[#This Row],[Person]],2)</f>
        <v>73</v>
      </c>
      <c r="J388" s="45" t="str">
        <f>TEXT(tbl_LK_Roslagen_Män[[#This Row],[När]],"ÅÅÅÅ")</f>
        <v>2021</v>
      </c>
      <c r="K388" s="44">
        <f>IF(tbl_LK_Roslagen_Män[[#This Row],[Född]]&lt;"23",20,19)</f>
        <v>19</v>
      </c>
      <c r="L388" s="44" t="str">
        <f>CONCATENATE(tbl_LK_Roslagen_Män[[#This Row],[Århundrade]],tbl_LK_Roslagen_Män[[#This Row],[Född]])</f>
        <v>1973</v>
      </c>
      <c r="M388" s="44">
        <f>tbl_LK_Roslagen_Män[[#This Row],[År]]-tbl_LK_Roslagen_Män[[#This Row],[Född_år]]</f>
        <v>48</v>
      </c>
      <c r="N388" t="str">
        <f t="shared" si="6"/>
        <v>K/M45-49</v>
      </c>
    </row>
    <row r="389" spans="1:14" ht="18" customHeight="1">
      <c r="A389" s="1" t="s">
        <v>982</v>
      </c>
      <c r="B389" s="4" t="s">
        <v>975</v>
      </c>
      <c r="C389" s="4" t="s">
        <v>52</v>
      </c>
      <c r="D389" s="4" t="s">
        <v>9</v>
      </c>
      <c r="E389" s="2">
        <v>44416</v>
      </c>
      <c r="F389" s="2" t="s">
        <v>971</v>
      </c>
      <c r="G389" s="4" t="s">
        <v>972</v>
      </c>
      <c r="H389" s="29">
        <v>44417</v>
      </c>
      <c r="I389" s="43" t="str">
        <f>RIGHT(tbl_LK_Roslagen_Män[[#This Row],[Person]],2)</f>
        <v>69</v>
      </c>
      <c r="J389" s="45" t="str">
        <f>TEXT(tbl_LK_Roslagen_Män[[#This Row],[När]],"ÅÅÅÅ")</f>
        <v>2021</v>
      </c>
      <c r="K389" s="44">
        <f>IF(tbl_LK_Roslagen_Män[[#This Row],[Född]]&lt;"23",20,19)</f>
        <v>19</v>
      </c>
      <c r="L389" s="44" t="str">
        <f>CONCATENATE(tbl_LK_Roslagen_Män[[#This Row],[Århundrade]],tbl_LK_Roslagen_Män[[#This Row],[Född]])</f>
        <v>1969</v>
      </c>
      <c r="M389" s="44">
        <f>tbl_LK_Roslagen_Män[[#This Row],[År]]-tbl_LK_Roslagen_Män[[#This Row],[Född_år]]</f>
        <v>52</v>
      </c>
      <c r="N389" t="str">
        <f t="shared" si="6"/>
        <v>K/M50-54</v>
      </c>
    </row>
    <row r="390" spans="1:14" ht="18" customHeight="1">
      <c r="A390" s="1" t="s">
        <v>982</v>
      </c>
      <c r="B390" s="23" t="s">
        <v>1185</v>
      </c>
      <c r="C390" s="1" t="s">
        <v>1104</v>
      </c>
      <c r="D390" s="4" t="s">
        <v>101</v>
      </c>
      <c r="E390" s="5">
        <v>45018</v>
      </c>
      <c r="F390" s="4" t="s">
        <v>1180</v>
      </c>
      <c r="G390" s="4"/>
      <c r="H390" s="29">
        <v>45019</v>
      </c>
      <c r="I390" s="43" t="str">
        <f>RIGHT(tbl_LK_Roslagen_Män[[#This Row],[Person]],2)</f>
        <v>08</v>
      </c>
      <c r="J390" s="45" t="str">
        <f>TEXT(tbl_LK_Roslagen_Män[[#This Row],[När]],"ÅÅÅÅ")</f>
        <v>2023</v>
      </c>
      <c r="K390" s="44">
        <f>IF(tbl_LK_Roslagen_Män[[#This Row],[Född]]&lt;"23",20,19)</f>
        <v>20</v>
      </c>
      <c r="L390" s="44" t="str">
        <f>CONCATENATE(tbl_LK_Roslagen_Män[[#This Row],[Århundrade]],tbl_LK_Roslagen_Män[[#This Row],[Född]])</f>
        <v>2008</v>
      </c>
      <c r="M390" s="44">
        <f>tbl_LK_Roslagen_Män[[#This Row],[År]]-tbl_LK_Roslagen_Män[[#This Row],[Född_år]]</f>
        <v>15</v>
      </c>
      <c r="N390" t="str">
        <f t="shared" si="6"/>
        <v>F/P15 Ungdom</v>
      </c>
    </row>
    <row r="391" spans="1:14" ht="18" customHeight="1">
      <c r="A391" s="1" t="s">
        <v>982</v>
      </c>
      <c r="B391" s="23" t="s">
        <v>1186</v>
      </c>
      <c r="C391" s="4" t="s">
        <v>1104</v>
      </c>
      <c r="D391" s="4" t="s">
        <v>9</v>
      </c>
      <c r="E391" s="5">
        <v>45081</v>
      </c>
      <c r="F391" s="4" t="s">
        <v>971</v>
      </c>
      <c r="G391" s="4"/>
      <c r="H391" s="29">
        <v>45082</v>
      </c>
      <c r="I391" s="43" t="str">
        <f>RIGHT(tbl_LK_Roslagen_Män[[#This Row],[Person]],2)</f>
        <v>08</v>
      </c>
      <c r="J391" s="45" t="str">
        <f>TEXT(tbl_LK_Roslagen_Män[[#This Row],[När]],"ÅÅÅÅ")</f>
        <v>2023</v>
      </c>
      <c r="K391" s="44">
        <f>IF(tbl_LK_Roslagen_Män[[#This Row],[Född]]&lt;"23",20,19)</f>
        <v>20</v>
      </c>
      <c r="L391" s="44" t="str">
        <f>CONCATENATE(tbl_LK_Roslagen_Män[[#This Row],[Århundrade]],tbl_LK_Roslagen_Män[[#This Row],[Född]])</f>
        <v>2008</v>
      </c>
      <c r="M391" s="44">
        <f>tbl_LK_Roslagen_Män[[#This Row],[År]]-tbl_LK_Roslagen_Män[[#This Row],[Född_år]]</f>
        <v>15</v>
      </c>
      <c r="N391" t="str">
        <f t="shared" si="6"/>
        <v>F/P15 Ungdom</v>
      </c>
    </row>
    <row r="392" spans="1:14" ht="18" customHeight="1">
      <c r="A392" s="1" t="s">
        <v>982</v>
      </c>
      <c r="B392" s="23" t="s">
        <v>1187</v>
      </c>
      <c r="C392" s="21" t="s">
        <v>892</v>
      </c>
      <c r="D392" s="4" t="s">
        <v>101</v>
      </c>
      <c r="E392" s="5">
        <v>45018</v>
      </c>
      <c r="F392" s="4" t="s">
        <v>1180</v>
      </c>
      <c r="G392" s="4"/>
      <c r="H392" s="29">
        <v>45019</v>
      </c>
      <c r="I392" s="43" t="str">
        <f>RIGHT(tbl_LK_Roslagen_Män[[#This Row],[Person]],2)</f>
        <v>69</v>
      </c>
      <c r="J392" s="45" t="str">
        <f>TEXT(tbl_LK_Roslagen_Män[[#This Row],[När]],"ÅÅÅÅ")</f>
        <v>2023</v>
      </c>
      <c r="K392" s="44">
        <f>IF(tbl_LK_Roslagen_Män[[#This Row],[Född]]&lt;"23",20,19)</f>
        <v>19</v>
      </c>
      <c r="L392" s="44" t="str">
        <f>CONCATENATE(tbl_LK_Roslagen_Män[[#This Row],[Århundrade]],tbl_LK_Roslagen_Män[[#This Row],[Född]])</f>
        <v>1969</v>
      </c>
      <c r="M392" s="44">
        <f>tbl_LK_Roslagen_Män[[#This Row],[År]]-tbl_LK_Roslagen_Män[[#This Row],[Född_år]]</f>
        <v>54</v>
      </c>
      <c r="N392" t="str">
        <f t="shared" si="6"/>
        <v>K/M50-54</v>
      </c>
    </row>
    <row r="393" spans="1:14" ht="18" customHeight="1">
      <c r="A393" s="1" t="s">
        <v>982</v>
      </c>
      <c r="B393" s="4" t="s">
        <v>976</v>
      </c>
      <c r="C393" s="21" t="s">
        <v>96</v>
      </c>
      <c r="D393" s="4" t="s">
        <v>9</v>
      </c>
      <c r="E393" s="2">
        <v>44416</v>
      </c>
      <c r="F393" s="2" t="s">
        <v>971</v>
      </c>
      <c r="G393" s="4" t="s">
        <v>972</v>
      </c>
      <c r="H393" s="29">
        <v>44417</v>
      </c>
      <c r="I393" s="43" t="str">
        <f>RIGHT(tbl_LK_Roslagen_Män[[#This Row],[Person]],2)</f>
        <v>75</v>
      </c>
      <c r="J393" s="45" t="str">
        <f>TEXT(tbl_LK_Roslagen_Män[[#This Row],[När]],"ÅÅÅÅ")</f>
        <v>2021</v>
      </c>
      <c r="K393" s="44">
        <f>IF(tbl_LK_Roslagen_Män[[#This Row],[Född]]&lt;"23",20,19)</f>
        <v>19</v>
      </c>
      <c r="L393" s="44" t="str">
        <f>CONCATENATE(tbl_LK_Roslagen_Män[[#This Row],[Århundrade]],tbl_LK_Roslagen_Män[[#This Row],[Född]])</f>
        <v>1975</v>
      </c>
      <c r="M393" s="44">
        <f>tbl_LK_Roslagen_Män[[#This Row],[År]]-tbl_LK_Roslagen_Män[[#This Row],[Född_år]]</f>
        <v>46</v>
      </c>
      <c r="N393" t="str">
        <f t="shared" si="6"/>
        <v>K/M45-49</v>
      </c>
    </row>
    <row r="394" spans="1:14" ht="18" customHeight="1">
      <c r="A394" s="1" t="s">
        <v>982</v>
      </c>
      <c r="B394" s="4" t="s">
        <v>977</v>
      </c>
      <c r="C394" s="4" t="s">
        <v>385</v>
      </c>
      <c r="D394" s="4" t="s">
        <v>9</v>
      </c>
      <c r="E394" s="2">
        <v>44416</v>
      </c>
      <c r="F394" s="2" t="s">
        <v>971</v>
      </c>
      <c r="G394" s="4" t="s">
        <v>972</v>
      </c>
      <c r="H394" s="29">
        <v>44417</v>
      </c>
      <c r="I394" s="43" t="str">
        <f>RIGHT(tbl_LK_Roslagen_Män[[#This Row],[Person]],2)</f>
        <v>03</v>
      </c>
      <c r="J394" s="45" t="str">
        <f>TEXT(tbl_LK_Roslagen_Män[[#This Row],[När]],"ÅÅÅÅ")</f>
        <v>2021</v>
      </c>
      <c r="K394" s="44">
        <f>IF(tbl_LK_Roslagen_Män[[#This Row],[Född]]&lt;"23",20,19)</f>
        <v>20</v>
      </c>
      <c r="L394" s="44" t="str">
        <f>CONCATENATE(tbl_LK_Roslagen_Män[[#This Row],[Århundrade]],tbl_LK_Roslagen_Män[[#This Row],[Född]])</f>
        <v>2003</v>
      </c>
      <c r="M394" s="44">
        <f>tbl_LK_Roslagen_Män[[#This Row],[År]]-tbl_LK_Roslagen_Män[[#This Row],[Född_år]]</f>
        <v>18</v>
      </c>
      <c r="N394" t="str">
        <f t="shared" si="6"/>
        <v>F/P19 Junior</v>
      </c>
    </row>
    <row r="395" spans="1:14" ht="18" customHeight="1">
      <c r="A395" s="1" t="s">
        <v>982</v>
      </c>
      <c r="B395" s="4" t="s">
        <v>978</v>
      </c>
      <c r="C395" s="4" t="s">
        <v>294</v>
      </c>
      <c r="D395" s="4" t="s">
        <v>9</v>
      </c>
      <c r="E395" s="2">
        <v>44416</v>
      </c>
      <c r="F395" s="2" t="s">
        <v>971</v>
      </c>
      <c r="G395" s="4" t="s">
        <v>972</v>
      </c>
      <c r="H395" s="29">
        <v>44417</v>
      </c>
      <c r="I395" s="43" t="str">
        <f>RIGHT(tbl_LK_Roslagen_Män[[#This Row],[Person]],2)</f>
        <v>06</v>
      </c>
      <c r="J395" s="45" t="str">
        <f>TEXT(tbl_LK_Roslagen_Män[[#This Row],[När]],"ÅÅÅÅ")</f>
        <v>2021</v>
      </c>
      <c r="K395" s="44">
        <f>IF(tbl_LK_Roslagen_Män[[#This Row],[Född]]&lt;"23",20,19)</f>
        <v>20</v>
      </c>
      <c r="L395" s="44" t="str">
        <f>CONCATENATE(tbl_LK_Roslagen_Män[[#This Row],[Århundrade]],tbl_LK_Roslagen_Män[[#This Row],[Född]])</f>
        <v>2006</v>
      </c>
      <c r="M395" s="44">
        <f>tbl_LK_Roslagen_Män[[#This Row],[År]]-tbl_LK_Roslagen_Män[[#This Row],[Född_år]]</f>
        <v>15</v>
      </c>
      <c r="N395" t="str">
        <f t="shared" si="6"/>
        <v>F/P15 Ungdom</v>
      </c>
    </row>
    <row r="396" spans="1:14" ht="18" customHeight="1">
      <c r="A396" s="1" t="s">
        <v>982</v>
      </c>
      <c r="B396" s="4" t="s">
        <v>979</v>
      </c>
      <c r="C396" s="1" t="s">
        <v>1110</v>
      </c>
      <c r="D396" s="4" t="s">
        <v>9</v>
      </c>
      <c r="E396" s="2">
        <v>44416</v>
      </c>
      <c r="F396" s="2" t="s">
        <v>971</v>
      </c>
      <c r="G396" s="4" t="s">
        <v>972</v>
      </c>
      <c r="H396" s="29">
        <v>44417</v>
      </c>
      <c r="I396" s="43" t="str">
        <f>RIGHT(tbl_LK_Roslagen_Män[[#This Row],[Person]],2)</f>
        <v>78</v>
      </c>
      <c r="J396" s="45" t="str">
        <f>TEXT(tbl_LK_Roslagen_Män[[#This Row],[När]],"ÅÅÅÅ")</f>
        <v>2021</v>
      </c>
      <c r="K396" s="44">
        <f>IF(tbl_LK_Roslagen_Män[[#This Row],[Född]]&lt;"23",20,19)</f>
        <v>19</v>
      </c>
      <c r="L396" s="44" t="str">
        <f>CONCATENATE(tbl_LK_Roslagen_Män[[#This Row],[Århundrade]],tbl_LK_Roslagen_Män[[#This Row],[Född]])</f>
        <v>1978</v>
      </c>
      <c r="M396" s="44">
        <f>tbl_LK_Roslagen_Män[[#This Row],[År]]-tbl_LK_Roslagen_Män[[#This Row],[Född_år]]</f>
        <v>43</v>
      </c>
      <c r="N396" t="str">
        <f t="shared" si="6"/>
        <v>K/M40-44</v>
      </c>
    </row>
    <row r="397" spans="1:14" ht="18" customHeight="1">
      <c r="A397" s="1" t="s">
        <v>982</v>
      </c>
      <c r="B397" s="4" t="s">
        <v>980</v>
      </c>
      <c r="C397" s="4" t="s">
        <v>382</v>
      </c>
      <c r="D397" s="4" t="s">
        <v>9</v>
      </c>
      <c r="E397" s="2">
        <v>44416</v>
      </c>
      <c r="F397" s="2" t="s">
        <v>971</v>
      </c>
      <c r="G397" s="4" t="s">
        <v>972</v>
      </c>
      <c r="H397" s="29">
        <v>44417</v>
      </c>
      <c r="I397" s="43" t="str">
        <f>RIGHT(tbl_LK_Roslagen_Män[[#This Row],[Person]],2)</f>
        <v>67</v>
      </c>
      <c r="J397" s="45" t="str">
        <f>TEXT(tbl_LK_Roslagen_Män[[#This Row],[När]],"ÅÅÅÅ")</f>
        <v>2021</v>
      </c>
      <c r="K397" s="44">
        <f>IF(tbl_LK_Roslagen_Män[[#This Row],[Född]]&lt;"23",20,19)</f>
        <v>19</v>
      </c>
      <c r="L397" s="44" t="str">
        <f>CONCATENATE(tbl_LK_Roslagen_Män[[#This Row],[Århundrade]],tbl_LK_Roslagen_Män[[#This Row],[Född]])</f>
        <v>1967</v>
      </c>
      <c r="M397" s="44">
        <f>tbl_LK_Roslagen_Män[[#This Row],[År]]-tbl_LK_Roslagen_Män[[#This Row],[Född_år]]</f>
        <v>54</v>
      </c>
      <c r="N397" t="str">
        <f t="shared" si="6"/>
        <v>K/M50-54</v>
      </c>
    </row>
    <row r="398" spans="1:14" ht="18" customHeight="1">
      <c r="A398" s="1" t="s">
        <v>982</v>
      </c>
      <c r="B398" s="23" t="s">
        <v>1188</v>
      </c>
      <c r="C398" s="4" t="s">
        <v>1189</v>
      </c>
      <c r="D398" s="4" t="s">
        <v>101</v>
      </c>
      <c r="E398" s="5">
        <v>45018</v>
      </c>
      <c r="F398" s="4" t="s">
        <v>1180</v>
      </c>
      <c r="G398" s="4"/>
      <c r="H398" s="29">
        <v>45019</v>
      </c>
      <c r="I398" s="43" t="str">
        <f>RIGHT(tbl_LK_Roslagen_Män[[#This Row],[Person]],2)</f>
        <v>82</v>
      </c>
      <c r="J398" s="45" t="str">
        <f>TEXT(tbl_LK_Roslagen_Män[[#This Row],[När]],"ÅÅÅÅ")</f>
        <v>2023</v>
      </c>
      <c r="K398" s="44">
        <f>IF(tbl_LK_Roslagen_Män[[#This Row],[Född]]&lt;"23",20,19)</f>
        <v>19</v>
      </c>
      <c r="L398" s="44" t="str">
        <f>CONCATENATE(tbl_LK_Roslagen_Män[[#This Row],[Århundrade]],tbl_LK_Roslagen_Män[[#This Row],[Född]])</f>
        <v>1982</v>
      </c>
      <c r="M398" s="44">
        <f>tbl_LK_Roslagen_Män[[#This Row],[År]]-tbl_LK_Roslagen_Män[[#This Row],[Född_år]]</f>
        <v>41</v>
      </c>
      <c r="N398" t="str">
        <f t="shared" si="6"/>
        <v>K/M40-44</v>
      </c>
    </row>
    <row r="399" spans="1:14" ht="18" customHeight="1">
      <c r="A399" s="1" t="s">
        <v>982</v>
      </c>
      <c r="B399" s="4" t="s">
        <v>981</v>
      </c>
      <c r="C399" s="4" t="s">
        <v>55</v>
      </c>
      <c r="D399" s="4" t="s">
        <v>9</v>
      </c>
      <c r="E399" s="2">
        <v>44416</v>
      </c>
      <c r="F399" s="2" t="s">
        <v>971</v>
      </c>
      <c r="G399" s="4" t="s">
        <v>972</v>
      </c>
      <c r="H399" s="29">
        <v>44417</v>
      </c>
      <c r="I399" s="43" t="str">
        <f>RIGHT(tbl_LK_Roslagen_Män[[#This Row],[Person]],2)</f>
        <v>61</v>
      </c>
      <c r="J399" s="45" t="str">
        <f>TEXT(tbl_LK_Roslagen_Män[[#This Row],[När]],"ÅÅÅÅ")</f>
        <v>2021</v>
      </c>
      <c r="K399" s="44">
        <f>IF(tbl_LK_Roslagen_Män[[#This Row],[Född]]&lt;"23",20,19)</f>
        <v>19</v>
      </c>
      <c r="L399" s="44" t="str">
        <f>CONCATENATE(tbl_LK_Roslagen_Män[[#This Row],[Århundrade]],tbl_LK_Roslagen_Män[[#This Row],[Född]])</f>
        <v>1961</v>
      </c>
      <c r="M399" s="44">
        <f>tbl_LK_Roslagen_Män[[#This Row],[År]]-tbl_LK_Roslagen_Män[[#This Row],[Född_år]]</f>
        <v>60</v>
      </c>
      <c r="N399" t="str">
        <f t="shared" si="6"/>
        <v>K/M60-64</v>
      </c>
    </row>
    <row r="400" spans="1:14" ht="18" customHeight="1">
      <c r="A400" s="1" t="s">
        <v>982</v>
      </c>
      <c r="B400" s="23" t="s">
        <v>1190</v>
      </c>
      <c r="C400" s="4" t="s">
        <v>396</v>
      </c>
      <c r="D400" s="4" t="s">
        <v>9</v>
      </c>
      <c r="E400" s="5">
        <v>45081</v>
      </c>
      <c r="F400" s="4" t="s">
        <v>971</v>
      </c>
      <c r="G400" s="4"/>
      <c r="H400" s="29">
        <v>45082</v>
      </c>
      <c r="I400" s="43" t="str">
        <f>RIGHT(tbl_LK_Roslagen_Män[[#This Row],[Person]],2)</f>
        <v>69</v>
      </c>
      <c r="J400" s="45" t="str">
        <f>TEXT(tbl_LK_Roslagen_Män[[#This Row],[När]],"ÅÅÅÅ")</f>
        <v>2023</v>
      </c>
      <c r="K400" s="44">
        <f>IF(tbl_LK_Roslagen_Män[[#This Row],[Född]]&lt;"23",20,19)</f>
        <v>19</v>
      </c>
      <c r="L400" s="44" t="str">
        <f>CONCATENATE(tbl_LK_Roslagen_Män[[#This Row],[Århundrade]],tbl_LK_Roslagen_Män[[#This Row],[Född]])</f>
        <v>1969</v>
      </c>
      <c r="M400" s="44">
        <f>tbl_LK_Roslagen_Män[[#This Row],[År]]-tbl_LK_Roslagen_Män[[#This Row],[Född_år]]</f>
        <v>54</v>
      </c>
      <c r="N400" t="str">
        <f t="shared" si="6"/>
        <v>K/M50-54</v>
      </c>
    </row>
    <row r="401" spans="1:14" ht="18" customHeight="1">
      <c r="A401" s="1" t="s">
        <v>982</v>
      </c>
      <c r="B401" s="4" t="s">
        <v>1191</v>
      </c>
      <c r="C401" s="4" t="s">
        <v>1161</v>
      </c>
      <c r="D401" s="4" t="s">
        <v>101</v>
      </c>
      <c r="E401" s="5">
        <v>45018</v>
      </c>
      <c r="F401" s="4" t="s">
        <v>1180</v>
      </c>
      <c r="G401" s="4"/>
      <c r="H401" s="29">
        <v>45019</v>
      </c>
      <c r="I401" s="43" t="str">
        <f>RIGHT(tbl_LK_Roslagen_Män[[#This Row],[Person]],2)</f>
        <v>09</v>
      </c>
      <c r="J401" s="45" t="str">
        <f>TEXT(tbl_LK_Roslagen_Män[[#This Row],[När]],"ÅÅÅÅ")</f>
        <v>2023</v>
      </c>
      <c r="K401" s="44">
        <f>IF(tbl_LK_Roslagen_Män[[#This Row],[Född]]&lt;"23",20,19)</f>
        <v>20</v>
      </c>
      <c r="L401" s="44" t="str">
        <f>CONCATENATE(tbl_LK_Roslagen_Män[[#This Row],[Århundrade]],tbl_LK_Roslagen_Män[[#This Row],[Född]])</f>
        <v>2009</v>
      </c>
      <c r="M401" s="44">
        <f>tbl_LK_Roslagen_Män[[#This Row],[År]]-tbl_LK_Roslagen_Män[[#This Row],[Född_år]]</f>
        <v>14</v>
      </c>
      <c r="N401" t="str">
        <f t="shared" si="6"/>
        <v>F/P15 Ungdom</v>
      </c>
    </row>
    <row r="402" spans="1:14" ht="18" customHeight="1">
      <c r="A402" s="1" t="s">
        <v>982</v>
      </c>
      <c r="B402" s="4" t="s">
        <v>1192</v>
      </c>
      <c r="C402" s="4" t="s">
        <v>55</v>
      </c>
      <c r="D402" s="4" t="s">
        <v>101</v>
      </c>
      <c r="E402" s="5">
        <v>45018</v>
      </c>
      <c r="F402" s="4" t="s">
        <v>1180</v>
      </c>
      <c r="G402" s="4"/>
      <c r="H402" s="29">
        <v>45019</v>
      </c>
      <c r="I402" s="43" t="str">
        <f>RIGHT(tbl_LK_Roslagen_Män[[#This Row],[Person]],2)</f>
        <v>61</v>
      </c>
      <c r="J402" s="45" t="str">
        <f>TEXT(tbl_LK_Roslagen_Män[[#This Row],[När]],"ÅÅÅÅ")</f>
        <v>2023</v>
      </c>
      <c r="K402" s="44">
        <f>IF(tbl_LK_Roslagen_Män[[#This Row],[Född]]&lt;"23",20,19)</f>
        <v>19</v>
      </c>
      <c r="L402" s="44" t="str">
        <f>CONCATENATE(tbl_LK_Roslagen_Män[[#This Row],[Århundrade]],tbl_LK_Roslagen_Män[[#This Row],[Född]])</f>
        <v>1961</v>
      </c>
      <c r="M402" s="44">
        <f>tbl_LK_Roslagen_Män[[#This Row],[År]]-tbl_LK_Roslagen_Män[[#This Row],[Född_år]]</f>
        <v>62</v>
      </c>
      <c r="N402" t="str">
        <f t="shared" si="6"/>
        <v>K/M60-64</v>
      </c>
    </row>
    <row r="403" spans="1:14" ht="18" customHeight="1">
      <c r="A403" s="1" t="s">
        <v>982</v>
      </c>
      <c r="B403" s="4" t="s">
        <v>1193</v>
      </c>
      <c r="C403" s="4" t="s">
        <v>1161</v>
      </c>
      <c r="D403" s="4" t="s">
        <v>9</v>
      </c>
      <c r="E403" s="5">
        <v>45081</v>
      </c>
      <c r="F403" s="4" t="s">
        <v>971</v>
      </c>
      <c r="G403" s="4"/>
      <c r="H403" s="29">
        <v>45082</v>
      </c>
      <c r="I403" s="43" t="str">
        <f>RIGHT(tbl_LK_Roslagen_Män[[#This Row],[Person]],2)</f>
        <v>09</v>
      </c>
      <c r="J403" s="45" t="str">
        <f>TEXT(tbl_LK_Roslagen_Män[[#This Row],[När]],"ÅÅÅÅ")</f>
        <v>2023</v>
      </c>
      <c r="K403" s="44">
        <f>IF(tbl_LK_Roslagen_Män[[#This Row],[Född]]&lt;"23",20,19)</f>
        <v>20</v>
      </c>
      <c r="L403" s="44" t="str">
        <f>CONCATENATE(tbl_LK_Roslagen_Män[[#This Row],[Århundrade]],tbl_LK_Roslagen_Män[[#This Row],[Född]])</f>
        <v>2009</v>
      </c>
      <c r="M403" s="44">
        <f>tbl_LK_Roslagen_Män[[#This Row],[År]]-tbl_LK_Roslagen_Män[[#This Row],[Född_år]]</f>
        <v>14</v>
      </c>
      <c r="N403" t="str">
        <f t="shared" si="6"/>
        <v>F/P15 Ungdom</v>
      </c>
    </row>
    <row r="404" spans="1:14" ht="18" customHeight="1">
      <c r="A404" s="1" t="s">
        <v>982</v>
      </c>
      <c r="B404" s="4" t="s">
        <v>1194</v>
      </c>
      <c r="C404" s="4" t="s">
        <v>1195</v>
      </c>
      <c r="D404" s="4" t="s">
        <v>9</v>
      </c>
      <c r="E404" s="5">
        <v>45081</v>
      </c>
      <c r="F404" s="4" t="s">
        <v>971</v>
      </c>
      <c r="G404" s="4"/>
      <c r="H404" s="29">
        <v>45082</v>
      </c>
      <c r="I404" s="43" t="str">
        <f>RIGHT(tbl_LK_Roslagen_Män[[#This Row],[Person]],2)</f>
        <v>85</v>
      </c>
      <c r="J404" s="45" t="str">
        <f>TEXT(tbl_LK_Roslagen_Män[[#This Row],[När]],"ÅÅÅÅ")</f>
        <v>2023</v>
      </c>
      <c r="K404" s="44">
        <f>IF(tbl_LK_Roslagen_Män[[#This Row],[Född]]&lt;"23",20,19)</f>
        <v>19</v>
      </c>
      <c r="L404" s="44" t="str">
        <f>CONCATENATE(tbl_LK_Roslagen_Män[[#This Row],[Århundrade]],tbl_LK_Roslagen_Män[[#This Row],[Född]])</f>
        <v>1985</v>
      </c>
      <c r="M404" s="44">
        <f>tbl_LK_Roslagen_Män[[#This Row],[År]]-tbl_LK_Roslagen_Män[[#This Row],[Född_år]]</f>
        <v>38</v>
      </c>
      <c r="N404" t="str">
        <f t="shared" si="6"/>
        <v>K/M35-39</v>
      </c>
    </row>
    <row r="405" spans="1:14" ht="18" customHeight="1">
      <c r="A405" s="1" t="s">
        <v>982</v>
      </c>
      <c r="B405" s="4" t="s">
        <v>1196</v>
      </c>
      <c r="C405" s="4" t="s">
        <v>1121</v>
      </c>
      <c r="D405" s="4" t="s">
        <v>101</v>
      </c>
      <c r="E405" s="5">
        <v>45018</v>
      </c>
      <c r="F405" s="4" t="s">
        <v>1180</v>
      </c>
      <c r="G405" s="4"/>
      <c r="H405" s="29">
        <v>45019</v>
      </c>
      <c r="I405" s="43" t="str">
        <f>RIGHT(tbl_LK_Roslagen_Män[[#This Row],[Person]],2)</f>
        <v>65</v>
      </c>
      <c r="J405" s="45" t="str">
        <f>TEXT(tbl_LK_Roslagen_Män[[#This Row],[När]],"ÅÅÅÅ")</f>
        <v>2023</v>
      </c>
      <c r="K405" s="44">
        <f>IF(tbl_LK_Roslagen_Män[[#This Row],[Född]]&lt;"23",20,19)</f>
        <v>19</v>
      </c>
      <c r="L405" s="44" t="str">
        <f>CONCATENATE(tbl_LK_Roslagen_Män[[#This Row],[Århundrade]],tbl_LK_Roslagen_Män[[#This Row],[Född]])</f>
        <v>1965</v>
      </c>
      <c r="M405" s="44">
        <f>tbl_LK_Roslagen_Män[[#This Row],[År]]-tbl_LK_Roslagen_Män[[#This Row],[Född_år]]</f>
        <v>58</v>
      </c>
      <c r="N405" t="str">
        <f t="shared" si="6"/>
        <v>K/M55-59</v>
      </c>
    </row>
    <row r="406" spans="1:14" ht="18" customHeight="1">
      <c r="A406" s="1" t="s">
        <v>982</v>
      </c>
      <c r="B406" s="4" t="s">
        <v>1197</v>
      </c>
      <c r="C406" s="4" t="s">
        <v>1121</v>
      </c>
      <c r="D406" s="4" t="s">
        <v>1054</v>
      </c>
      <c r="E406" s="5">
        <v>45081</v>
      </c>
      <c r="F406" s="4" t="s">
        <v>971</v>
      </c>
      <c r="G406" s="4"/>
      <c r="H406" s="29">
        <v>45082</v>
      </c>
      <c r="I406" s="43" t="str">
        <f>RIGHT(tbl_LK_Roslagen_Män[[#This Row],[Person]],2)</f>
        <v>65</v>
      </c>
      <c r="J406" s="45" t="str">
        <f>TEXT(tbl_LK_Roslagen_Män[[#This Row],[När]],"ÅÅÅÅ")</f>
        <v>2023</v>
      </c>
      <c r="K406" s="44">
        <f>IF(tbl_LK_Roslagen_Män[[#This Row],[Född]]&lt;"23",20,19)</f>
        <v>19</v>
      </c>
      <c r="L406" s="44" t="str">
        <f>CONCATENATE(tbl_LK_Roslagen_Män[[#This Row],[Århundrade]],tbl_LK_Roslagen_Män[[#This Row],[Född]])</f>
        <v>1965</v>
      </c>
      <c r="M406" s="44">
        <f>tbl_LK_Roslagen_Män[[#This Row],[År]]-tbl_LK_Roslagen_Män[[#This Row],[Född_år]]</f>
        <v>58</v>
      </c>
      <c r="N406" t="str">
        <f t="shared" si="6"/>
        <v>K/M55-59</v>
      </c>
    </row>
    <row r="407" spans="1:14" ht="18" customHeight="1">
      <c r="A407" s="1" t="s">
        <v>982</v>
      </c>
      <c r="B407" s="4" t="s">
        <v>1198</v>
      </c>
      <c r="C407" s="4" t="s">
        <v>1199</v>
      </c>
      <c r="D407" s="4" t="s">
        <v>101</v>
      </c>
      <c r="E407" s="5">
        <v>45018</v>
      </c>
      <c r="F407" s="4" t="s">
        <v>1180</v>
      </c>
      <c r="G407" s="4"/>
      <c r="H407" s="29">
        <v>45019</v>
      </c>
      <c r="I407" s="43" t="str">
        <f>RIGHT(tbl_LK_Roslagen_Män[[#This Row],[Person]],2)</f>
        <v>78</v>
      </c>
      <c r="J407" s="45" t="str">
        <f>TEXT(tbl_LK_Roslagen_Män[[#This Row],[När]],"ÅÅÅÅ")</f>
        <v>2023</v>
      </c>
      <c r="K407" s="44">
        <f>IF(tbl_LK_Roslagen_Män[[#This Row],[Född]]&lt;"23",20,19)</f>
        <v>19</v>
      </c>
      <c r="L407" s="44" t="str">
        <f>CONCATENATE(tbl_LK_Roslagen_Män[[#This Row],[Århundrade]],tbl_LK_Roslagen_Män[[#This Row],[Född]])</f>
        <v>1978</v>
      </c>
      <c r="M407" s="44">
        <f>tbl_LK_Roslagen_Män[[#This Row],[År]]-tbl_LK_Roslagen_Män[[#This Row],[Född_år]]</f>
        <v>45</v>
      </c>
      <c r="N407" t="str">
        <f t="shared" si="6"/>
        <v>K/M45-49</v>
      </c>
    </row>
    <row r="408" spans="1:14" ht="18" customHeight="1">
      <c r="A408" s="1" t="s">
        <v>112</v>
      </c>
      <c r="B408" s="4" t="s">
        <v>1229</v>
      </c>
      <c r="C408" s="4" t="s">
        <v>82</v>
      </c>
      <c r="D408" s="4" t="s">
        <v>235</v>
      </c>
      <c r="E408" s="5">
        <v>43142</v>
      </c>
      <c r="F408" s="5" t="s">
        <v>236</v>
      </c>
      <c r="G408" s="4" t="s">
        <v>228</v>
      </c>
      <c r="H408" s="29">
        <v>43147</v>
      </c>
      <c r="I408" s="43" t="str">
        <f>RIGHT(tbl_LK_Roslagen_Män[[#This Row],[Person]],2)</f>
        <v>74</v>
      </c>
      <c r="J408" s="45" t="str">
        <f>TEXT(tbl_LK_Roslagen_Män[[#This Row],[När]],"ÅÅÅÅ")</f>
        <v>2018</v>
      </c>
      <c r="K408" s="44">
        <f>IF(tbl_LK_Roslagen_Män[[#This Row],[Född]]&lt;"23",20,19)</f>
        <v>19</v>
      </c>
      <c r="L408" s="44" t="str">
        <f>CONCATENATE(tbl_LK_Roslagen_Män[[#This Row],[Århundrade]],tbl_LK_Roslagen_Män[[#This Row],[Född]])</f>
        <v>1974</v>
      </c>
      <c r="M408" s="44">
        <f>tbl_LK_Roslagen_Män[[#This Row],[År]]-tbl_LK_Roslagen_Män[[#This Row],[Född_år]]</f>
        <v>44</v>
      </c>
      <c r="N408" t="str">
        <f t="shared" si="6"/>
        <v>K/M40-44</v>
      </c>
    </row>
    <row r="409" spans="1:14" ht="18" customHeight="1">
      <c r="A409" s="1" t="s">
        <v>112</v>
      </c>
      <c r="B409" s="4" t="s">
        <v>1230</v>
      </c>
      <c r="C409" s="4" t="s">
        <v>82</v>
      </c>
      <c r="D409" s="4" t="s">
        <v>243</v>
      </c>
      <c r="E409" s="5">
        <v>43443</v>
      </c>
      <c r="F409" s="5" t="s">
        <v>244</v>
      </c>
      <c r="G409" s="4" t="s">
        <v>282</v>
      </c>
      <c r="H409" s="29">
        <v>43447</v>
      </c>
      <c r="I409" s="43" t="str">
        <f>RIGHT(tbl_LK_Roslagen_Män[[#This Row],[Person]],2)</f>
        <v>74</v>
      </c>
      <c r="J409" s="45" t="str">
        <f>TEXT(tbl_LK_Roslagen_Män[[#This Row],[När]],"ÅÅÅÅ")</f>
        <v>2018</v>
      </c>
      <c r="K409" s="44">
        <f>IF(tbl_LK_Roslagen_Män[[#This Row],[Född]]&lt;"23",20,19)</f>
        <v>19</v>
      </c>
      <c r="L409" s="44" t="str">
        <f>CONCATENATE(tbl_LK_Roslagen_Män[[#This Row],[Århundrade]],tbl_LK_Roslagen_Män[[#This Row],[Född]])</f>
        <v>1974</v>
      </c>
      <c r="M409" s="44">
        <f>tbl_LK_Roslagen_Män[[#This Row],[År]]-tbl_LK_Roslagen_Män[[#This Row],[Född_år]]</f>
        <v>44</v>
      </c>
      <c r="N409" t="str">
        <f t="shared" si="6"/>
        <v>K/M40-44</v>
      </c>
    </row>
    <row r="410" spans="1:14" ht="18" customHeight="1">
      <c r="A410" s="1" t="s">
        <v>112</v>
      </c>
      <c r="B410" s="4" t="s">
        <v>911</v>
      </c>
      <c r="C410" s="4" t="s">
        <v>82</v>
      </c>
      <c r="D410" s="4" t="s">
        <v>83</v>
      </c>
      <c r="E410" s="5">
        <v>44100</v>
      </c>
      <c r="F410" s="5" t="s">
        <v>912</v>
      </c>
      <c r="G410" s="4"/>
      <c r="H410" s="29">
        <v>44107</v>
      </c>
      <c r="I410" s="43" t="str">
        <f>RIGHT(tbl_LK_Roslagen_Män[[#This Row],[Person]],2)</f>
        <v>74</v>
      </c>
      <c r="J410" s="45" t="str">
        <f>TEXT(tbl_LK_Roslagen_Män[[#This Row],[När]],"ÅÅÅÅ")</f>
        <v>2020</v>
      </c>
      <c r="K410" s="44">
        <f>IF(tbl_LK_Roslagen_Män[[#This Row],[Född]]&lt;"23",20,19)</f>
        <v>19</v>
      </c>
      <c r="L410" s="44" t="str">
        <f>CONCATENATE(tbl_LK_Roslagen_Män[[#This Row],[Århundrade]],tbl_LK_Roslagen_Män[[#This Row],[Född]])</f>
        <v>1974</v>
      </c>
      <c r="M410" s="44">
        <f>tbl_LK_Roslagen_Män[[#This Row],[År]]-tbl_LK_Roslagen_Män[[#This Row],[Född_år]]</f>
        <v>46</v>
      </c>
      <c r="N410" t="str">
        <f t="shared" si="6"/>
        <v>K/M45-49</v>
      </c>
    </row>
    <row r="411" spans="1:14" ht="18" customHeight="1">
      <c r="A411" s="1" t="s">
        <v>112</v>
      </c>
      <c r="B411" s="4" t="s">
        <v>1231</v>
      </c>
      <c r="C411" s="4" t="s">
        <v>82</v>
      </c>
      <c r="D411" s="4" t="s">
        <v>109</v>
      </c>
      <c r="E411" s="5">
        <v>42848</v>
      </c>
      <c r="F411" s="5"/>
      <c r="G411" s="4" t="s">
        <v>114</v>
      </c>
      <c r="H411" s="14"/>
      <c r="I411" s="43" t="str">
        <f>RIGHT(tbl_LK_Roslagen_Män[[#This Row],[Person]],2)</f>
        <v>74</v>
      </c>
      <c r="J411" s="45" t="str">
        <f>TEXT(tbl_LK_Roslagen_Män[[#This Row],[När]],"ÅÅÅÅ")</f>
        <v>2017</v>
      </c>
      <c r="K411" s="44">
        <f>IF(tbl_LK_Roslagen_Män[[#This Row],[Född]]&lt;"23",20,19)</f>
        <v>19</v>
      </c>
      <c r="L411" s="44" t="str">
        <f>CONCATENATE(tbl_LK_Roslagen_Män[[#This Row],[Århundrade]],tbl_LK_Roslagen_Män[[#This Row],[Född]])</f>
        <v>1974</v>
      </c>
      <c r="M411" s="44">
        <f>tbl_LK_Roslagen_Män[[#This Row],[År]]-tbl_LK_Roslagen_Män[[#This Row],[Född_år]]</f>
        <v>43</v>
      </c>
      <c r="N411" t="str">
        <f t="shared" si="6"/>
        <v>K/M40-44</v>
      </c>
    </row>
    <row r="412" spans="1:14" ht="18" customHeight="1">
      <c r="A412" s="1" t="s">
        <v>112</v>
      </c>
      <c r="B412" s="4" t="s">
        <v>913</v>
      </c>
      <c r="C412" s="4" t="s">
        <v>406</v>
      </c>
      <c r="D412" s="4" t="s">
        <v>83</v>
      </c>
      <c r="E412" s="5">
        <v>43935</v>
      </c>
      <c r="F412" s="5" t="s">
        <v>914</v>
      </c>
      <c r="G412" s="4" t="s">
        <v>168</v>
      </c>
      <c r="H412" s="29">
        <v>43937</v>
      </c>
      <c r="I412" s="43" t="str">
        <f>RIGHT(tbl_LK_Roslagen_Män[[#This Row],[Person]],2)</f>
        <v>00</v>
      </c>
      <c r="J412" s="45" t="str">
        <f>TEXT(tbl_LK_Roslagen_Män[[#This Row],[När]],"ÅÅÅÅ")</f>
        <v>2020</v>
      </c>
      <c r="K412" s="44">
        <f>IF(tbl_LK_Roslagen_Män[[#This Row],[Född]]&lt;"23",20,19)</f>
        <v>20</v>
      </c>
      <c r="L412" s="44" t="str">
        <f>CONCATENATE(tbl_LK_Roslagen_Män[[#This Row],[Århundrade]],tbl_LK_Roslagen_Män[[#This Row],[Född]])</f>
        <v>2000</v>
      </c>
      <c r="M412" s="44">
        <f>tbl_LK_Roslagen_Män[[#This Row],[År]]-tbl_LK_Roslagen_Män[[#This Row],[Född_år]]</f>
        <v>20</v>
      </c>
      <c r="N412" t="str">
        <f t="shared" si="6"/>
        <v>K/M22 Junior</v>
      </c>
    </row>
    <row r="413" spans="1:14" ht="18" customHeight="1">
      <c r="A413" s="1" t="s">
        <v>112</v>
      </c>
      <c r="B413" s="4" t="s">
        <v>1232</v>
      </c>
      <c r="C413" s="4" t="s">
        <v>247</v>
      </c>
      <c r="D413" s="4" t="s">
        <v>108</v>
      </c>
      <c r="E413" s="5">
        <v>43715</v>
      </c>
      <c r="F413" s="5" t="s">
        <v>404</v>
      </c>
      <c r="G413" s="4" t="s">
        <v>405</v>
      </c>
      <c r="H413" s="29">
        <v>43716</v>
      </c>
      <c r="I413" s="43" t="str">
        <f>RIGHT(tbl_LK_Roslagen_Män[[#This Row],[Person]],2)</f>
        <v>68</v>
      </c>
      <c r="J413" s="45" t="str">
        <f>TEXT(tbl_LK_Roslagen_Män[[#This Row],[När]],"ÅÅÅÅ")</f>
        <v>2019</v>
      </c>
      <c r="K413" s="44">
        <f>IF(tbl_LK_Roslagen_Män[[#This Row],[Född]]&lt;"23",20,19)</f>
        <v>19</v>
      </c>
      <c r="L413" s="44" t="str">
        <f>CONCATENATE(tbl_LK_Roslagen_Män[[#This Row],[Århundrade]],tbl_LK_Roslagen_Män[[#This Row],[Född]])</f>
        <v>1968</v>
      </c>
      <c r="M413" s="44">
        <f>tbl_LK_Roslagen_Män[[#This Row],[År]]-tbl_LK_Roslagen_Män[[#This Row],[Född_år]]</f>
        <v>51</v>
      </c>
      <c r="N413" t="str">
        <f t="shared" si="6"/>
        <v>K/M50-54</v>
      </c>
    </row>
    <row r="414" spans="1:14" ht="18" customHeight="1">
      <c r="A414" s="1" t="s">
        <v>112</v>
      </c>
      <c r="B414" s="4" t="s">
        <v>1233</v>
      </c>
      <c r="C414" s="4" t="s">
        <v>406</v>
      </c>
      <c r="D414" s="4" t="s">
        <v>243</v>
      </c>
      <c r="E414" s="5">
        <v>43814</v>
      </c>
      <c r="F414" s="5" t="s">
        <v>759</v>
      </c>
      <c r="G414" s="4" t="s">
        <v>760</v>
      </c>
      <c r="H414" s="29">
        <v>43837</v>
      </c>
      <c r="I414" s="43" t="str">
        <f>RIGHT(tbl_LK_Roslagen_Män[[#This Row],[Person]],2)</f>
        <v>00</v>
      </c>
      <c r="J414" s="45" t="str">
        <f>TEXT(tbl_LK_Roslagen_Män[[#This Row],[När]],"ÅÅÅÅ")</f>
        <v>2019</v>
      </c>
      <c r="K414" s="44">
        <f>IF(tbl_LK_Roslagen_Män[[#This Row],[Född]]&lt;"23",20,19)</f>
        <v>20</v>
      </c>
      <c r="L414" s="44" t="str">
        <f>CONCATENATE(tbl_LK_Roslagen_Män[[#This Row],[Århundrade]],tbl_LK_Roslagen_Män[[#This Row],[Född]])</f>
        <v>2000</v>
      </c>
      <c r="M414" s="44">
        <f>tbl_LK_Roslagen_Män[[#This Row],[År]]-tbl_LK_Roslagen_Män[[#This Row],[Född_år]]</f>
        <v>19</v>
      </c>
      <c r="N414" t="str">
        <f t="shared" si="6"/>
        <v>F/P19 Junior</v>
      </c>
    </row>
    <row r="415" spans="1:14" ht="18" customHeight="1">
      <c r="A415" s="1" t="s">
        <v>112</v>
      </c>
      <c r="B415" s="4" t="s">
        <v>915</v>
      </c>
      <c r="C415" s="4" t="s">
        <v>374</v>
      </c>
      <c r="D415" s="4" t="s">
        <v>83</v>
      </c>
      <c r="E415" s="5">
        <v>44100</v>
      </c>
      <c r="F415" s="5" t="s">
        <v>912</v>
      </c>
      <c r="G415" s="4"/>
      <c r="H415" s="29">
        <v>44107</v>
      </c>
      <c r="I415" s="43" t="str">
        <f>RIGHT(tbl_LK_Roslagen_Män[[#This Row],[Person]],2)</f>
        <v>71</v>
      </c>
      <c r="J415" s="45" t="str">
        <f>TEXT(tbl_LK_Roslagen_Män[[#This Row],[När]],"ÅÅÅÅ")</f>
        <v>2020</v>
      </c>
      <c r="K415" s="44">
        <f>IF(tbl_LK_Roslagen_Män[[#This Row],[Född]]&lt;"23",20,19)</f>
        <v>19</v>
      </c>
      <c r="L415" s="44" t="str">
        <f>CONCATENATE(tbl_LK_Roslagen_Män[[#This Row],[Århundrade]],tbl_LK_Roslagen_Män[[#This Row],[Född]])</f>
        <v>1971</v>
      </c>
      <c r="M415" s="44">
        <f>tbl_LK_Roslagen_Män[[#This Row],[År]]-tbl_LK_Roslagen_Män[[#This Row],[Född_år]]</f>
        <v>49</v>
      </c>
      <c r="N415" t="str">
        <f t="shared" si="6"/>
        <v>K/M45-49</v>
      </c>
    </row>
    <row r="416" spans="1:14" ht="18" customHeight="1">
      <c r="A416" s="1" t="s">
        <v>112</v>
      </c>
      <c r="B416" s="20" t="s">
        <v>1234</v>
      </c>
      <c r="C416" s="4" t="s">
        <v>58</v>
      </c>
      <c r="D416" s="4" t="s">
        <v>108</v>
      </c>
      <c r="E416" s="2">
        <v>45178</v>
      </c>
      <c r="F416" s="2" t="s">
        <v>404</v>
      </c>
      <c r="G416" s="4"/>
      <c r="H416" s="29">
        <v>45180</v>
      </c>
      <c r="I416" s="43" t="str">
        <f>RIGHT(tbl_LK_Roslagen_Män[[#This Row],[Person]],2)</f>
        <v>95</v>
      </c>
      <c r="J416" s="45" t="str">
        <f>TEXT(tbl_LK_Roslagen_Män[[#This Row],[När]],"ÅÅÅÅ")</f>
        <v>2023</v>
      </c>
      <c r="K416" s="44">
        <f>IF(tbl_LK_Roslagen_Män[[#This Row],[Född]]&lt;"23",20,19)</f>
        <v>19</v>
      </c>
      <c r="L416" s="44" t="str">
        <f>CONCATENATE(tbl_LK_Roslagen_Män[[#This Row],[Århundrade]],tbl_LK_Roslagen_Män[[#This Row],[Född]])</f>
        <v>1995</v>
      </c>
      <c r="M416" s="44">
        <f>tbl_LK_Roslagen_Män[[#This Row],[År]]-tbl_LK_Roslagen_Män[[#This Row],[Född_år]]</f>
        <v>28</v>
      </c>
      <c r="N416" t="str">
        <f t="shared" si="6"/>
        <v>K/M Senior</v>
      </c>
    </row>
    <row r="417" spans="1:14" ht="18" customHeight="1">
      <c r="A417" s="1" t="s">
        <v>112</v>
      </c>
      <c r="B417" s="4" t="s">
        <v>1235</v>
      </c>
      <c r="C417" s="4" t="s">
        <v>247</v>
      </c>
      <c r="D417" s="4" t="s">
        <v>243</v>
      </c>
      <c r="E417" s="5">
        <v>43814</v>
      </c>
      <c r="F417" s="5" t="s">
        <v>759</v>
      </c>
      <c r="G417" s="4" t="s">
        <v>761</v>
      </c>
      <c r="H417" s="29">
        <v>43837</v>
      </c>
      <c r="I417" s="43" t="str">
        <f>RIGHT(tbl_LK_Roslagen_Män[[#This Row],[Person]],2)</f>
        <v>68</v>
      </c>
      <c r="J417" s="45" t="str">
        <f>TEXT(tbl_LK_Roslagen_Män[[#This Row],[När]],"ÅÅÅÅ")</f>
        <v>2019</v>
      </c>
      <c r="K417" s="44">
        <f>IF(tbl_LK_Roslagen_Män[[#This Row],[Född]]&lt;"23",20,19)</f>
        <v>19</v>
      </c>
      <c r="L417" s="44" t="str">
        <f>CONCATENATE(tbl_LK_Roslagen_Män[[#This Row],[Århundrade]],tbl_LK_Roslagen_Män[[#This Row],[Född]])</f>
        <v>1968</v>
      </c>
      <c r="M417" s="44">
        <f>tbl_LK_Roslagen_Män[[#This Row],[År]]-tbl_LK_Roslagen_Män[[#This Row],[Född_år]]</f>
        <v>51</v>
      </c>
      <c r="N417" t="str">
        <f t="shared" si="6"/>
        <v>K/M50-54</v>
      </c>
    </row>
    <row r="418" spans="1:14" ht="18" customHeight="1">
      <c r="A418" s="1" t="s">
        <v>112</v>
      </c>
      <c r="B418" s="4" t="s">
        <v>985</v>
      </c>
      <c r="C418" s="4" t="s">
        <v>247</v>
      </c>
      <c r="D418" s="4" t="s">
        <v>986</v>
      </c>
      <c r="E418" s="2">
        <v>44450</v>
      </c>
      <c r="F418" s="2" t="s">
        <v>987</v>
      </c>
      <c r="G418" s="4"/>
      <c r="H418" s="29">
        <v>44452</v>
      </c>
      <c r="I418" s="43" t="str">
        <f>RIGHT(tbl_LK_Roslagen_Män[[#This Row],[Person]],2)</f>
        <v>68</v>
      </c>
      <c r="J418" s="45" t="str">
        <f>TEXT(tbl_LK_Roslagen_Män[[#This Row],[När]],"ÅÅÅÅ")</f>
        <v>2021</v>
      </c>
      <c r="K418" s="44">
        <f>IF(tbl_LK_Roslagen_Män[[#This Row],[Född]]&lt;"23",20,19)</f>
        <v>19</v>
      </c>
      <c r="L418" s="44" t="str">
        <f>CONCATENATE(tbl_LK_Roslagen_Män[[#This Row],[Århundrade]],tbl_LK_Roslagen_Män[[#This Row],[Född]])</f>
        <v>1968</v>
      </c>
      <c r="M418" s="44">
        <f>tbl_LK_Roslagen_Män[[#This Row],[År]]-tbl_LK_Roslagen_Män[[#This Row],[Född_år]]</f>
        <v>53</v>
      </c>
      <c r="N418" t="str">
        <f t="shared" si="6"/>
        <v>K/M50-54</v>
      </c>
    </row>
    <row r="419" spans="1:14" ht="18" customHeight="1">
      <c r="A419" s="1" t="s">
        <v>112</v>
      </c>
      <c r="B419" s="4" t="s">
        <v>1221</v>
      </c>
      <c r="C419" s="4" t="s">
        <v>406</v>
      </c>
      <c r="D419" s="4" t="s">
        <v>108</v>
      </c>
      <c r="E419" s="5">
        <v>43715</v>
      </c>
      <c r="F419" s="5" t="s">
        <v>404</v>
      </c>
      <c r="G419" s="4" t="s">
        <v>407</v>
      </c>
      <c r="H419" s="29">
        <v>43716</v>
      </c>
      <c r="I419" s="43" t="str">
        <f>RIGHT(tbl_LK_Roslagen_Män[[#This Row],[Person]],2)</f>
        <v>00</v>
      </c>
      <c r="J419" s="45" t="str">
        <f>TEXT(tbl_LK_Roslagen_Män[[#This Row],[När]],"ÅÅÅÅ")</f>
        <v>2019</v>
      </c>
      <c r="K419" s="44">
        <f>IF(tbl_LK_Roslagen_Män[[#This Row],[Född]]&lt;"23",20,19)</f>
        <v>20</v>
      </c>
      <c r="L419" s="44" t="str">
        <f>CONCATENATE(tbl_LK_Roslagen_Män[[#This Row],[Århundrade]],tbl_LK_Roslagen_Män[[#This Row],[Född]])</f>
        <v>2000</v>
      </c>
      <c r="M419" s="44">
        <f>tbl_LK_Roslagen_Män[[#This Row],[År]]-tbl_LK_Roslagen_Män[[#This Row],[Född_år]]</f>
        <v>19</v>
      </c>
      <c r="N419" t="str">
        <f t="shared" si="6"/>
        <v>F/P19 Junior</v>
      </c>
    </row>
    <row r="420" spans="1:14" ht="18" customHeight="1">
      <c r="A420" s="1" t="s">
        <v>112</v>
      </c>
      <c r="B420" s="20" t="s">
        <v>1222</v>
      </c>
      <c r="C420" s="4" t="s">
        <v>408</v>
      </c>
      <c r="D420" s="4" t="s">
        <v>815</v>
      </c>
      <c r="E420" s="2">
        <v>45114</v>
      </c>
      <c r="F420" s="40" t="s">
        <v>1209</v>
      </c>
      <c r="G420" s="4"/>
      <c r="H420" s="29">
        <v>45116</v>
      </c>
      <c r="I420" s="43" t="str">
        <f>RIGHT(tbl_LK_Roslagen_Män[[#This Row],[Person]],2)</f>
        <v>73</v>
      </c>
      <c r="J420" s="45" t="str">
        <f>TEXT(tbl_LK_Roslagen_Män[[#This Row],[När]],"ÅÅÅÅ")</f>
        <v>2023</v>
      </c>
      <c r="K420" s="44">
        <f>IF(tbl_LK_Roslagen_Män[[#This Row],[Född]]&lt;"23",20,19)</f>
        <v>19</v>
      </c>
      <c r="L420" s="44" t="str">
        <f>CONCATENATE(tbl_LK_Roslagen_Män[[#This Row],[Århundrade]],tbl_LK_Roslagen_Män[[#This Row],[Född]])</f>
        <v>1973</v>
      </c>
      <c r="M420" s="44">
        <f>tbl_LK_Roslagen_Män[[#This Row],[År]]-tbl_LK_Roslagen_Män[[#This Row],[Född_år]]</f>
        <v>50</v>
      </c>
      <c r="N420" t="str">
        <f t="shared" si="6"/>
        <v>K/M50-54</v>
      </c>
    </row>
    <row r="421" spans="1:14" ht="18" customHeight="1">
      <c r="A421" s="1" t="s">
        <v>112</v>
      </c>
      <c r="B421" s="4" t="s">
        <v>1223</v>
      </c>
      <c r="C421" s="4" t="s">
        <v>408</v>
      </c>
      <c r="D421" s="4" t="s">
        <v>108</v>
      </c>
      <c r="E421" s="5">
        <v>43715</v>
      </c>
      <c r="F421" s="5" t="s">
        <v>404</v>
      </c>
      <c r="G421" s="4" t="s">
        <v>409</v>
      </c>
      <c r="H421" s="29">
        <v>43716</v>
      </c>
      <c r="I421" s="43" t="str">
        <f>RIGHT(tbl_LK_Roslagen_Män[[#This Row],[Person]],2)</f>
        <v>73</v>
      </c>
      <c r="J421" s="45" t="str">
        <f>TEXT(tbl_LK_Roslagen_Män[[#This Row],[När]],"ÅÅÅÅ")</f>
        <v>2019</v>
      </c>
      <c r="K421" s="44">
        <f>IF(tbl_LK_Roslagen_Män[[#This Row],[Född]]&lt;"23",20,19)</f>
        <v>19</v>
      </c>
      <c r="L421" s="44" t="str">
        <f>CONCATENATE(tbl_LK_Roslagen_Män[[#This Row],[Århundrade]],tbl_LK_Roslagen_Män[[#This Row],[Född]])</f>
        <v>1973</v>
      </c>
      <c r="M421" s="44">
        <f>tbl_LK_Roslagen_Män[[#This Row],[År]]-tbl_LK_Roslagen_Män[[#This Row],[Född_år]]</f>
        <v>46</v>
      </c>
      <c r="N421" t="str">
        <f t="shared" si="6"/>
        <v>K/M45-49</v>
      </c>
    </row>
    <row r="422" spans="1:14" ht="18" customHeight="1">
      <c r="A422" s="1" t="s">
        <v>112</v>
      </c>
      <c r="B422" s="4" t="s">
        <v>1224</v>
      </c>
      <c r="C422" s="4" t="s">
        <v>270</v>
      </c>
      <c r="D422" s="4" t="s">
        <v>163</v>
      </c>
      <c r="E422" s="5">
        <v>43750</v>
      </c>
      <c r="F422" s="5" t="s">
        <v>762</v>
      </c>
      <c r="G422" s="4"/>
      <c r="H422" s="29">
        <v>43752</v>
      </c>
      <c r="I422" s="43" t="str">
        <f>RIGHT(tbl_LK_Roslagen_Män[[#This Row],[Person]],2)</f>
        <v>92</v>
      </c>
      <c r="J422" s="45" t="str">
        <f>TEXT(tbl_LK_Roslagen_Män[[#This Row],[När]],"ÅÅÅÅ")</f>
        <v>2019</v>
      </c>
      <c r="K422" s="44">
        <f>IF(tbl_LK_Roslagen_Män[[#This Row],[Född]]&lt;"23",20,19)</f>
        <v>19</v>
      </c>
      <c r="L422" s="44" t="str">
        <f>CONCATENATE(tbl_LK_Roslagen_Män[[#This Row],[Århundrade]],tbl_LK_Roslagen_Män[[#This Row],[Född]])</f>
        <v>1992</v>
      </c>
      <c r="M422" s="44">
        <f>tbl_LK_Roslagen_Män[[#This Row],[År]]-tbl_LK_Roslagen_Män[[#This Row],[Född_år]]</f>
        <v>27</v>
      </c>
      <c r="N422" t="str">
        <f t="shared" si="6"/>
        <v>K/M Senior</v>
      </c>
    </row>
    <row r="423" spans="1:14" ht="18" customHeight="1">
      <c r="A423" s="1" t="s">
        <v>112</v>
      </c>
      <c r="B423" s="4" t="s">
        <v>916</v>
      </c>
      <c r="C423" s="4" t="s">
        <v>52</v>
      </c>
      <c r="D423" s="4" t="s">
        <v>83</v>
      </c>
      <c r="E423" s="5">
        <v>44100</v>
      </c>
      <c r="F423" s="5" t="s">
        <v>912</v>
      </c>
      <c r="G423" s="4"/>
      <c r="H423" s="29">
        <v>44107</v>
      </c>
      <c r="I423" s="43" t="str">
        <f>RIGHT(tbl_LK_Roslagen_Män[[#This Row],[Person]],2)</f>
        <v>69</v>
      </c>
      <c r="J423" s="45" t="str">
        <f>TEXT(tbl_LK_Roslagen_Män[[#This Row],[När]],"ÅÅÅÅ")</f>
        <v>2020</v>
      </c>
      <c r="K423" s="44">
        <f>IF(tbl_LK_Roslagen_Män[[#This Row],[Född]]&lt;"23",20,19)</f>
        <v>19</v>
      </c>
      <c r="L423" s="44" t="str">
        <f>CONCATENATE(tbl_LK_Roslagen_Män[[#This Row],[Århundrade]],tbl_LK_Roslagen_Män[[#This Row],[Född]])</f>
        <v>1969</v>
      </c>
      <c r="M423" s="44">
        <f>tbl_LK_Roslagen_Män[[#This Row],[År]]-tbl_LK_Roslagen_Män[[#This Row],[Född_år]]</f>
        <v>51</v>
      </c>
      <c r="N423" t="str">
        <f t="shared" si="6"/>
        <v>K/M50-54</v>
      </c>
    </row>
    <row r="424" spans="1:14" ht="18" customHeight="1">
      <c r="A424" s="1" t="s">
        <v>112</v>
      </c>
      <c r="B424" s="4" t="s">
        <v>1236</v>
      </c>
      <c r="C424" s="4" t="s">
        <v>52</v>
      </c>
      <c r="D424" s="4" t="s">
        <v>410</v>
      </c>
      <c r="E424" s="5">
        <v>43562</v>
      </c>
      <c r="F424" s="5" t="s">
        <v>411</v>
      </c>
      <c r="G424" s="4" t="s">
        <v>412</v>
      </c>
      <c r="H424" s="29">
        <v>43564</v>
      </c>
      <c r="I424" s="43" t="str">
        <f>RIGHT(tbl_LK_Roslagen_Män[[#This Row],[Person]],2)</f>
        <v>69</v>
      </c>
      <c r="J424" s="45" t="str">
        <f>TEXT(tbl_LK_Roslagen_Män[[#This Row],[När]],"ÅÅÅÅ")</f>
        <v>2019</v>
      </c>
      <c r="K424" s="44">
        <f>IF(tbl_LK_Roslagen_Män[[#This Row],[Född]]&lt;"23",20,19)</f>
        <v>19</v>
      </c>
      <c r="L424" s="44" t="str">
        <f>CONCATENATE(tbl_LK_Roslagen_Män[[#This Row],[Århundrade]],tbl_LK_Roslagen_Män[[#This Row],[Född]])</f>
        <v>1969</v>
      </c>
      <c r="M424" s="44">
        <f>tbl_LK_Roslagen_Män[[#This Row],[År]]-tbl_LK_Roslagen_Män[[#This Row],[Född_år]]</f>
        <v>50</v>
      </c>
      <c r="N424" t="str">
        <f t="shared" si="6"/>
        <v>K/M50-54</v>
      </c>
    </row>
    <row r="425" spans="1:14" ht="18" customHeight="1">
      <c r="A425" s="1" t="s">
        <v>112</v>
      </c>
      <c r="B425" s="4" t="s">
        <v>1225</v>
      </c>
      <c r="C425" s="4" t="s">
        <v>270</v>
      </c>
      <c r="D425" s="4" t="s">
        <v>413</v>
      </c>
      <c r="E425" s="5">
        <v>43723</v>
      </c>
      <c r="F425" s="5" t="s">
        <v>414</v>
      </c>
      <c r="G425" s="4" t="s">
        <v>415</v>
      </c>
      <c r="H425" s="29">
        <v>43724</v>
      </c>
      <c r="I425" s="43" t="str">
        <f>RIGHT(tbl_LK_Roslagen_Män[[#This Row],[Person]],2)</f>
        <v>92</v>
      </c>
      <c r="J425" s="45" t="str">
        <f>TEXT(tbl_LK_Roslagen_Män[[#This Row],[När]],"ÅÅÅÅ")</f>
        <v>2019</v>
      </c>
      <c r="K425" s="44">
        <f>IF(tbl_LK_Roslagen_Män[[#This Row],[Född]]&lt;"23",20,19)</f>
        <v>19</v>
      </c>
      <c r="L425" s="44" t="str">
        <f>CONCATENATE(tbl_LK_Roslagen_Män[[#This Row],[Århundrade]],tbl_LK_Roslagen_Män[[#This Row],[Född]])</f>
        <v>1992</v>
      </c>
      <c r="M425" s="44">
        <f>tbl_LK_Roslagen_Män[[#This Row],[År]]-tbl_LK_Roslagen_Män[[#This Row],[Född_år]]</f>
        <v>27</v>
      </c>
      <c r="N425" t="str">
        <f t="shared" si="6"/>
        <v>K/M Senior</v>
      </c>
    </row>
    <row r="426" spans="1:14" ht="18" customHeight="1">
      <c r="A426" s="1" t="s">
        <v>112</v>
      </c>
      <c r="B426" s="4" t="s">
        <v>1226</v>
      </c>
      <c r="C426" s="4" t="s">
        <v>73</v>
      </c>
      <c r="D426" s="4" t="s">
        <v>413</v>
      </c>
      <c r="E426" s="5">
        <v>43723</v>
      </c>
      <c r="F426" s="5" t="s">
        <v>414</v>
      </c>
      <c r="G426" s="4" t="s">
        <v>416</v>
      </c>
      <c r="H426" s="29">
        <v>43724</v>
      </c>
      <c r="I426" s="43" t="str">
        <f>RIGHT(tbl_LK_Roslagen_Män[[#This Row],[Person]],2)</f>
        <v>74</v>
      </c>
      <c r="J426" s="45" t="str">
        <f>TEXT(tbl_LK_Roslagen_Män[[#This Row],[När]],"ÅÅÅÅ")</f>
        <v>2019</v>
      </c>
      <c r="K426" s="44">
        <f>IF(tbl_LK_Roslagen_Män[[#This Row],[Född]]&lt;"23",20,19)</f>
        <v>19</v>
      </c>
      <c r="L426" s="44" t="str">
        <f>CONCATENATE(tbl_LK_Roslagen_Män[[#This Row],[Århundrade]],tbl_LK_Roslagen_Män[[#This Row],[Född]])</f>
        <v>1974</v>
      </c>
      <c r="M426" s="44">
        <f>tbl_LK_Roslagen_Män[[#This Row],[År]]-tbl_LK_Roslagen_Män[[#This Row],[Född_år]]</f>
        <v>45</v>
      </c>
      <c r="N426" t="str">
        <f t="shared" si="6"/>
        <v>K/M45-49</v>
      </c>
    </row>
    <row r="427" spans="1:14" ht="18" customHeight="1">
      <c r="A427" s="1" t="s">
        <v>112</v>
      </c>
      <c r="B427" s="27" t="s">
        <v>1124</v>
      </c>
      <c r="C427" s="1" t="s">
        <v>1110</v>
      </c>
      <c r="D427" s="4" t="s">
        <v>1064</v>
      </c>
      <c r="E427" s="2">
        <v>44674</v>
      </c>
      <c r="F427" s="2" t="s">
        <v>1065</v>
      </c>
      <c r="G427" s="4"/>
      <c r="H427" s="29">
        <v>44675</v>
      </c>
      <c r="I427" s="43" t="str">
        <f>RIGHT(tbl_LK_Roslagen_Män[[#This Row],[Person]],2)</f>
        <v>78</v>
      </c>
      <c r="J427" s="45" t="str">
        <f>TEXT(tbl_LK_Roslagen_Män[[#This Row],[När]],"ÅÅÅÅ")</f>
        <v>2022</v>
      </c>
      <c r="K427" s="44">
        <f>IF(tbl_LK_Roslagen_Män[[#This Row],[Född]]&lt;"23",20,19)</f>
        <v>19</v>
      </c>
      <c r="L427" s="44" t="str">
        <f>CONCATENATE(tbl_LK_Roslagen_Män[[#This Row],[Århundrade]],tbl_LK_Roslagen_Män[[#This Row],[Född]])</f>
        <v>1978</v>
      </c>
      <c r="M427" s="44">
        <f>tbl_LK_Roslagen_Män[[#This Row],[År]]-tbl_LK_Roslagen_Män[[#This Row],[Född_år]]</f>
        <v>44</v>
      </c>
      <c r="N427" t="str">
        <f t="shared" si="6"/>
        <v>K/M40-44</v>
      </c>
    </row>
    <row r="428" spans="1:14" ht="18" customHeight="1">
      <c r="A428" s="1" t="s">
        <v>112</v>
      </c>
      <c r="B428" s="4" t="s">
        <v>1237</v>
      </c>
      <c r="C428" s="4" t="s">
        <v>73</v>
      </c>
      <c r="D428" s="4" t="s">
        <v>108</v>
      </c>
      <c r="E428" s="5">
        <v>43358</v>
      </c>
      <c r="F428" s="5" t="s">
        <v>283</v>
      </c>
      <c r="G428" s="4"/>
      <c r="H428" s="29">
        <v>43359</v>
      </c>
      <c r="I428" s="43" t="str">
        <f>RIGHT(tbl_LK_Roslagen_Män[[#This Row],[Person]],2)</f>
        <v>74</v>
      </c>
      <c r="J428" s="45" t="str">
        <f>TEXT(tbl_LK_Roslagen_Män[[#This Row],[När]],"ÅÅÅÅ")</f>
        <v>2018</v>
      </c>
      <c r="K428" s="44">
        <f>IF(tbl_LK_Roslagen_Män[[#This Row],[Född]]&lt;"23",20,19)</f>
        <v>19</v>
      </c>
      <c r="L428" s="44" t="str">
        <f>CONCATENATE(tbl_LK_Roslagen_Män[[#This Row],[Århundrade]],tbl_LK_Roslagen_Män[[#This Row],[Född]])</f>
        <v>1974</v>
      </c>
      <c r="M428" s="44">
        <f>tbl_LK_Roslagen_Män[[#This Row],[År]]-tbl_LK_Roslagen_Män[[#This Row],[Född_år]]</f>
        <v>44</v>
      </c>
      <c r="N428" t="str">
        <f t="shared" si="6"/>
        <v>K/M40-44</v>
      </c>
    </row>
    <row r="429" spans="1:14" ht="18" customHeight="1">
      <c r="A429" s="3" t="s">
        <v>112</v>
      </c>
      <c r="B429" s="27" t="s">
        <v>1125</v>
      </c>
      <c r="C429" s="1" t="s">
        <v>880</v>
      </c>
      <c r="D429" s="4" t="s">
        <v>83</v>
      </c>
      <c r="E429" s="2">
        <v>44863</v>
      </c>
      <c r="F429" s="2" t="s">
        <v>1027</v>
      </c>
      <c r="G429" s="4"/>
      <c r="H429" s="29">
        <v>44864</v>
      </c>
      <c r="I429" s="43" t="str">
        <f>RIGHT(tbl_LK_Roslagen_Män[[#This Row],[Person]],2)</f>
        <v>66</v>
      </c>
      <c r="J429" s="45" t="str">
        <f>TEXT(tbl_LK_Roslagen_Män[[#This Row],[När]],"ÅÅÅÅ")</f>
        <v>2022</v>
      </c>
      <c r="K429" s="44">
        <f>IF(tbl_LK_Roslagen_Män[[#This Row],[Född]]&lt;"23",20,19)</f>
        <v>19</v>
      </c>
      <c r="L429" s="44" t="str">
        <f>CONCATENATE(tbl_LK_Roslagen_Män[[#This Row],[Århundrade]],tbl_LK_Roslagen_Män[[#This Row],[Född]])</f>
        <v>1966</v>
      </c>
      <c r="M429" s="44">
        <f>tbl_LK_Roslagen_Män[[#This Row],[År]]-tbl_LK_Roslagen_Män[[#This Row],[Född_år]]</f>
        <v>56</v>
      </c>
      <c r="N429" t="str">
        <f t="shared" si="6"/>
        <v>K/M55-59</v>
      </c>
    </row>
    <row r="430" spans="1:14" ht="18" customHeight="1">
      <c r="A430" s="3" t="s">
        <v>112</v>
      </c>
      <c r="B430" s="4" t="s">
        <v>1247</v>
      </c>
      <c r="C430" s="4" t="s">
        <v>49</v>
      </c>
      <c r="D430" s="4" t="s">
        <v>410</v>
      </c>
      <c r="E430" s="5">
        <v>43562</v>
      </c>
      <c r="F430" s="5" t="s">
        <v>411</v>
      </c>
      <c r="G430" s="4" t="s">
        <v>417</v>
      </c>
      <c r="H430" s="29">
        <v>43564</v>
      </c>
      <c r="I430" s="43" t="str">
        <f>RIGHT(tbl_LK_Roslagen_Män[[#This Row],[Person]],2)</f>
        <v>69</v>
      </c>
      <c r="J430" s="45" t="str">
        <f>TEXT(tbl_LK_Roslagen_Män[[#This Row],[När]],"ÅÅÅÅ")</f>
        <v>2019</v>
      </c>
      <c r="K430" s="44">
        <f>IF(tbl_LK_Roslagen_Män[[#This Row],[Född]]&lt;"23",20,19)</f>
        <v>19</v>
      </c>
      <c r="L430" s="44" t="str">
        <f>CONCATENATE(tbl_LK_Roslagen_Män[[#This Row],[Århundrade]],tbl_LK_Roslagen_Män[[#This Row],[Född]])</f>
        <v>1969</v>
      </c>
      <c r="M430" s="44">
        <f>tbl_LK_Roslagen_Män[[#This Row],[År]]-tbl_LK_Roslagen_Män[[#This Row],[Född_år]]</f>
        <v>50</v>
      </c>
      <c r="N430" t="str">
        <f t="shared" si="6"/>
        <v>K/M50-54</v>
      </c>
    </row>
    <row r="431" spans="1:14" ht="18" customHeight="1">
      <c r="A431" s="3" t="s">
        <v>112</v>
      </c>
      <c r="B431" s="4" t="s">
        <v>1238</v>
      </c>
      <c r="C431" s="4" t="s">
        <v>270</v>
      </c>
      <c r="D431" s="4" t="s">
        <v>284</v>
      </c>
      <c r="E431" s="5">
        <v>43403</v>
      </c>
      <c r="F431" s="1" t="s">
        <v>285</v>
      </c>
      <c r="G431" s="4"/>
      <c r="H431" s="29">
        <v>43403</v>
      </c>
      <c r="I431" s="43" t="str">
        <f>RIGHT(tbl_LK_Roslagen_Män[[#This Row],[Person]],2)</f>
        <v>92</v>
      </c>
      <c r="J431" s="45" t="str">
        <f>TEXT(tbl_LK_Roslagen_Män[[#This Row],[När]],"ÅÅÅÅ")</f>
        <v>2018</v>
      </c>
      <c r="K431" s="44">
        <f>IF(tbl_LK_Roslagen_Män[[#This Row],[Född]]&lt;"23",20,19)</f>
        <v>19</v>
      </c>
      <c r="L431" s="44" t="str">
        <f>CONCATENATE(tbl_LK_Roslagen_Män[[#This Row],[Århundrade]],tbl_LK_Roslagen_Män[[#This Row],[Född]])</f>
        <v>1992</v>
      </c>
      <c r="M431" s="44">
        <f>tbl_LK_Roslagen_Män[[#This Row],[År]]-tbl_LK_Roslagen_Män[[#This Row],[Född_år]]</f>
        <v>26</v>
      </c>
      <c r="N431" t="str">
        <f t="shared" si="6"/>
        <v>K/M Senior</v>
      </c>
    </row>
    <row r="432" spans="1:14" ht="18" customHeight="1">
      <c r="A432" s="3" t="s">
        <v>112</v>
      </c>
      <c r="B432" s="27" t="s">
        <v>1126</v>
      </c>
      <c r="C432" s="1" t="s">
        <v>880</v>
      </c>
      <c r="D432" s="4" t="s">
        <v>108</v>
      </c>
      <c r="E432" s="2">
        <v>44821</v>
      </c>
      <c r="F432" s="2" t="s">
        <v>1127</v>
      </c>
      <c r="G432" s="4" t="s">
        <v>1128</v>
      </c>
      <c r="H432" s="29">
        <v>44823</v>
      </c>
      <c r="I432" s="43" t="str">
        <f>RIGHT(tbl_LK_Roslagen_Män[[#This Row],[Person]],2)</f>
        <v>66</v>
      </c>
      <c r="J432" s="45" t="str">
        <f>TEXT(tbl_LK_Roslagen_Män[[#This Row],[När]],"ÅÅÅÅ")</f>
        <v>2022</v>
      </c>
      <c r="K432" s="44">
        <f>IF(tbl_LK_Roslagen_Män[[#This Row],[Född]]&lt;"23",20,19)</f>
        <v>19</v>
      </c>
      <c r="L432" s="44" t="str">
        <f>CONCATENATE(tbl_LK_Roslagen_Män[[#This Row],[Århundrade]],tbl_LK_Roslagen_Män[[#This Row],[Född]])</f>
        <v>1966</v>
      </c>
      <c r="M432" s="44">
        <f>tbl_LK_Roslagen_Män[[#This Row],[År]]-tbl_LK_Roslagen_Män[[#This Row],[Född_år]]</f>
        <v>56</v>
      </c>
      <c r="N432" t="str">
        <f t="shared" si="6"/>
        <v>K/M55-59</v>
      </c>
    </row>
    <row r="433" spans="1:14" ht="18" customHeight="1">
      <c r="A433" s="3" t="s">
        <v>112</v>
      </c>
      <c r="B433" s="20" t="s">
        <v>1239</v>
      </c>
      <c r="C433" s="4" t="s">
        <v>880</v>
      </c>
      <c r="D433" s="4" t="s">
        <v>661</v>
      </c>
      <c r="E433" s="2">
        <v>45038</v>
      </c>
      <c r="F433" s="2" t="s">
        <v>1210</v>
      </c>
      <c r="G433" s="4"/>
      <c r="H433" s="29">
        <v>45040</v>
      </c>
      <c r="I433" s="43" t="str">
        <f>RIGHT(tbl_LK_Roslagen_Män[[#This Row],[Person]],2)</f>
        <v>66</v>
      </c>
      <c r="J433" s="45" t="str">
        <f>TEXT(tbl_LK_Roslagen_Män[[#This Row],[När]],"ÅÅÅÅ")</f>
        <v>2023</v>
      </c>
      <c r="K433" s="44">
        <f>IF(tbl_LK_Roslagen_Män[[#This Row],[Född]]&lt;"23",20,19)</f>
        <v>19</v>
      </c>
      <c r="L433" s="44" t="str">
        <f>CONCATENATE(tbl_LK_Roslagen_Män[[#This Row],[Århundrade]],tbl_LK_Roslagen_Män[[#This Row],[Född]])</f>
        <v>1966</v>
      </c>
      <c r="M433" s="44">
        <f>tbl_LK_Roslagen_Män[[#This Row],[År]]-tbl_LK_Roslagen_Män[[#This Row],[Född_år]]</f>
        <v>57</v>
      </c>
      <c r="N433" t="str">
        <f t="shared" si="6"/>
        <v>K/M55-59</v>
      </c>
    </row>
    <row r="434" spans="1:14" ht="18" customHeight="1">
      <c r="A434" s="3" t="s">
        <v>112</v>
      </c>
      <c r="B434" s="27" t="s">
        <v>1129</v>
      </c>
      <c r="C434" s="3" t="s">
        <v>1116</v>
      </c>
      <c r="D434" s="4" t="s">
        <v>108</v>
      </c>
      <c r="E434" s="2">
        <v>44821</v>
      </c>
      <c r="F434" s="2" t="s">
        <v>1127</v>
      </c>
      <c r="G434" s="4" t="s">
        <v>1130</v>
      </c>
      <c r="H434" s="29">
        <v>44823</v>
      </c>
      <c r="I434" s="43" t="str">
        <f>RIGHT(tbl_LK_Roslagen_Män[[#This Row],[Person]],2)</f>
        <v>85</v>
      </c>
      <c r="J434" s="45" t="str">
        <f>TEXT(tbl_LK_Roslagen_Män[[#This Row],[När]],"ÅÅÅÅ")</f>
        <v>2022</v>
      </c>
      <c r="K434" s="44">
        <f>IF(tbl_LK_Roslagen_Män[[#This Row],[Född]]&lt;"23",20,19)</f>
        <v>19</v>
      </c>
      <c r="L434" s="44" t="str">
        <f>CONCATENATE(tbl_LK_Roslagen_Män[[#This Row],[Århundrade]],tbl_LK_Roslagen_Män[[#This Row],[Född]])</f>
        <v>1985</v>
      </c>
      <c r="M434" s="44">
        <f>tbl_LK_Roslagen_Män[[#This Row],[År]]-tbl_LK_Roslagen_Män[[#This Row],[Född_år]]</f>
        <v>37</v>
      </c>
      <c r="N434" t="str">
        <f t="shared" si="6"/>
        <v>K/M35-39</v>
      </c>
    </row>
    <row r="435" spans="1:14" ht="18" customHeight="1">
      <c r="A435" s="3" t="s">
        <v>112</v>
      </c>
      <c r="B435" s="4" t="s">
        <v>1227</v>
      </c>
      <c r="C435" s="4" t="s">
        <v>270</v>
      </c>
      <c r="D435" s="4" t="s">
        <v>235</v>
      </c>
      <c r="E435" s="5">
        <v>43506</v>
      </c>
      <c r="F435" s="5" t="s">
        <v>236</v>
      </c>
      <c r="G435" s="4" t="s">
        <v>418</v>
      </c>
      <c r="H435" s="29">
        <v>43507</v>
      </c>
      <c r="I435" s="43" t="str">
        <f>RIGHT(tbl_LK_Roslagen_Män[[#This Row],[Person]],2)</f>
        <v>92</v>
      </c>
      <c r="J435" s="45" t="str">
        <f>TEXT(tbl_LK_Roslagen_Män[[#This Row],[När]],"ÅÅÅÅ")</f>
        <v>2019</v>
      </c>
      <c r="K435" s="44">
        <f>IF(tbl_LK_Roslagen_Män[[#This Row],[Född]]&lt;"23",20,19)</f>
        <v>19</v>
      </c>
      <c r="L435" s="44" t="str">
        <f>CONCATENATE(tbl_LK_Roslagen_Män[[#This Row],[Århundrade]],tbl_LK_Roslagen_Män[[#This Row],[Född]])</f>
        <v>1992</v>
      </c>
      <c r="M435" s="44">
        <f>tbl_LK_Roslagen_Män[[#This Row],[År]]-tbl_LK_Roslagen_Män[[#This Row],[Född_år]]</f>
        <v>27</v>
      </c>
      <c r="N435" t="str">
        <f t="shared" si="6"/>
        <v>K/M Senior</v>
      </c>
    </row>
    <row r="436" spans="1:14" ht="18" customHeight="1">
      <c r="A436" s="3" t="s">
        <v>112</v>
      </c>
      <c r="B436" s="27" t="s">
        <v>1131</v>
      </c>
      <c r="C436" s="1" t="s">
        <v>966</v>
      </c>
      <c r="D436" s="4" t="s">
        <v>1064</v>
      </c>
      <c r="E436" s="2">
        <v>44674</v>
      </c>
      <c r="F436" s="2" t="s">
        <v>1065</v>
      </c>
      <c r="G436" s="4"/>
      <c r="H436" s="29">
        <v>44675</v>
      </c>
      <c r="I436" s="43" t="str">
        <f>RIGHT(tbl_LK_Roslagen_Män[[#This Row],[Person]],2)</f>
        <v>80</v>
      </c>
      <c r="J436" s="45" t="str">
        <f>TEXT(tbl_LK_Roslagen_Män[[#This Row],[När]],"ÅÅÅÅ")</f>
        <v>2022</v>
      </c>
      <c r="K436" s="44">
        <f>IF(tbl_LK_Roslagen_Män[[#This Row],[Född]]&lt;"23",20,19)</f>
        <v>19</v>
      </c>
      <c r="L436" s="44" t="str">
        <f>CONCATENATE(tbl_LK_Roslagen_Män[[#This Row],[Århundrade]],tbl_LK_Roslagen_Män[[#This Row],[Född]])</f>
        <v>1980</v>
      </c>
      <c r="M436" s="44">
        <f>tbl_LK_Roslagen_Män[[#This Row],[År]]-tbl_LK_Roslagen_Män[[#This Row],[Född_år]]</f>
        <v>42</v>
      </c>
      <c r="N436" t="str">
        <f t="shared" si="6"/>
        <v>K/M40-44</v>
      </c>
    </row>
    <row r="437" spans="1:14" ht="18" customHeight="1">
      <c r="A437" s="1" t="s">
        <v>112</v>
      </c>
      <c r="B437" s="20" t="s">
        <v>1228</v>
      </c>
      <c r="C437" s="4" t="s">
        <v>966</v>
      </c>
      <c r="D437" s="4" t="s">
        <v>661</v>
      </c>
      <c r="E437" s="2">
        <v>45038</v>
      </c>
      <c r="F437" s="2" t="s">
        <v>1210</v>
      </c>
      <c r="G437" s="4"/>
      <c r="H437" s="29">
        <v>45040</v>
      </c>
      <c r="I437" s="43" t="str">
        <f>RIGHT(tbl_LK_Roslagen_Män[[#This Row],[Person]],2)</f>
        <v>80</v>
      </c>
      <c r="J437" s="45" t="str">
        <f>TEXT(tbl_LK_Roslagen_Män[[#This Row],[När]],"ÅÅÅÅ")</f>
        <v>2023</v>
      </c>
      <c r="K437" s="44">
        <f>IF(tbl_LK_Roslagen_Män[[#This Row],[Född]]&lt;"23",20,19)</f>
        <v>19</v>
      </c>
      <c r="L437" s="44" t="str">
        <f>CONCATENATE(tbl_LK_Roslagen_Män[[#This Row],[Århundrade]],tbl_LK_Roslagen_Män[[#This Row],[Född]])</f>
        <v>1980</v>
      </c>
      <c r="M437" s="44">
        <f>tbl_LK_Roslagen_Män[[#This Row],[År]]-tbl_LK_Roslagen_Män[[#This Row],[Född_år]]</f>
        <v>43</v>
      </c>
      <c r="N437" t="str">
        <f t="shared" si="6"/>
        <v>K/M40-44</v>
      </c>
    </row>
    <row r="438" spans="1:14" ht="18" customHeight="1">
      <c r="A438" s="1" t="s">
        <v>112</v>
      </c>
      <c r="B438" s="4" t="s">
        <v>1240</v>
      </c>
      <c r="C438" s="4" t="s">
        <v>49</v>
      </c>
      <c r="D438" s="4" t="s">
        <v>110</v>
      </c>
      <c r="E438" s="5">
        <v>42973</v>
      </c>
      <c r="F438" s="5"/>
      <c r="G438" s="4"/>
      <c r="H438" s="29">
        <v>42979</v>
      </c>
      <c r="I438" s="43" t="str">
        <f>RIGHT(tbl_LK_Roslagen_Män[[#This Row],[Person]],2)</f>
        <v>69</v>
      </c>
      <c r="J438" s="45" t="str">
        <f>TEXT(tbl_LK_Roslagen_Män[[#This Row],[När]],"ÅÅÅÅ")</f>
        <v>2017</v>
      </c>
      <c r="K438" s="44">
        <f>IF(tbl_LK_Roslagen_Män[[#This Row],[Född]]&lt;"23",20,19)</f>
        <v>19</v>
      </c>
      <c r="L438" s="44" t="str">
        <f>CONCATENATE(tbl_LK_Roslagen_Män[[#This Row],[Århundrade]],tbl_LK_Roslagen_Män[[#This Row],[Född]])</f>
        <v>1969</v>
      </c>
      <c r="M438" s="44">
        <f>tbl_LK_Roslagen_Män[[#This Row],[År]]-tbl_LK_Roslagen_Män[[#This Row],[Född_år]]</f>
        <v>48</v>
      </c>
      <c r="N438" t="str">
        <f t="shared" si="6"/>
        <v>K/M45-49</v>
      </c>
    </row>
    <row r="439" spans="1:14" ht="18" customHeight="1">
      <c r="A439" s="1" t="s">
        <v>112</v>
      </c>
      <c r="B439" s="4" t="s">
        <v>1241</v>
      </c>
      <c r="C439" s="4" t="s">
        <v>111</v>
      </c>
      <c r="D439" s="4" t="s">
        <v>108</v>
      </c>
      <c r="E439" s="5">
        <v>42987</v>
      </c>
      <c r="F439" s="5"/>
      <c r="G439" s="4"/>
      <c r="H439" s="29">
        <v>42989</v>
      </c>
      <c r="I439" s="43" t="str">
        <f>RIGHT(tbl_LK_Roslagen_Män[[#This Row],[Person]],2)</f>
        <v>73</v>
      </c>
      <c r="J439" s="45" t="str">
        <f>TEXT(tbl_LK_Roslagen_Män[[#This Row],[När]],"ÅÅÅÅ")</f>
        <v>2017</v>
      </c>
      <c r="K439" s="44">
        <f>IF(tbl_LK_Roslagen_Män[[#This Row],[Född]]&lt;"23",20,19)</f>
        <v>19</v>
      </c>
      <c r="L439" s="44" t="str">
        <f>CONCATENATE(tbl_LK_Roslagen_Män[[#This Row],[Århundrade]],tbl_LK_Roslagen_Män[[#This Row],[Född]])</f>
        <v>1973</v>
      </c>
      <c r="M439" s="44">
        <f>tbl_LK_Roslagen_Män[[#This Row],[År]]-tbl_LK_Roslagen_Män[[#This Row],[Född_år]]</f>
        <v>44</v>
      </c>
      <c r="N439" t="str">
        <f t="shared" si="6"/>
        <v>K/M40-44</v>
      </c>
    </row>
    <row r="440" spans="1:14" ht="18" customHeight="1">
      <c r="A440" s="3" t="s">
        <v>112</v>
      </c>
      <c r="B440" s="4" t="s">
        <v>1242</v>
      </c>
      <c r="C440" s="4" t="s">
        <v>286</v>
      </c>
      <c r="D440" s="4" t="s">
        <v>108</v>
      </c>
      <c r="E440" s="5">
        <v>43358</v>
      </c>
      <c r="F440" s="5" t="s">
        <v>283</v>
      </c>
      <c r="G440" s="4" t="s">
        <v>250</v>
      </c>
      <c r="H440" s="29">
        <v>43359</v>
      </c>
      <c r="I440" s="43" t="str">
        <f>RIGHT(tbl_LK_Roslagen_Män[[#This Row],[Person]],2)</f>
        <v>64</v>
      </c>
      <c r="J440" s="45" t="str">
        <f>TEXT(tbl_LK_Roslagen_Män[[#This Row],[När]],"ÅÅÅÅ")</f>
        <v>2018</v>
      </c>
      <c r="K440" s="44">
        <f>IF(tbl_LK_Roslagen_Män[[#This Row],[Född]]&lt;"23",20,19)</f>
        <v>19</v>
      </c>
      <c r="L440" s="44" t="str">
        <f>CONCATENATE(tbl_LK_Roslagen_Män[[#This Row],[Århundrade]],tbl_LK_Roslagen_Män[[#This Row],[Född]])</f>
        <v>1964</v>
      </c>
      <c r="M440" s="44">
        <f>tbl_LK_Roslagen_Män[[#This Row],[År]]-tbl_LK_Roslagen_Män[[#This Row],[Född_år]]</f>
        <v>54</v>
      </c>
      <c r="N440" t="str">
        <f t="shared" si="6"/>
        <v>K/M50-54</v>
      </c>
    </row>
    <row r="441" spans="1:14" ht="18" customHeight="1">
      <c r="A441" s="3" t="s">
        <v>112</v>
      </c>
      <c r="B441" s="4" t="s">
        <v>1243</v>
      </c>
      <c r="C441" s="4" t="s">
        <v>286</v>
      </c>
      <c r="D441" s="4" t="s">
        <v>108</v>
      </c>
      <c r="E441" s="5">
        <v>43596</v>
      </c>
      <c r="F441" s="5" t="s">
        <v>419</v>
      </c>
      <c r="G441" s="4" t="s">
        <v>420</v>
      </c>
      <c r="H441" s="29">
        <v>43598</v>
      </c>
      <c r="I441" s="43" t="str">
        <f>RIGHT(tbl_LK_Roslagen_Män[[#This Row],[Person]],2)</f>
        <v>64</v>
      </c>
      <c r="J441" s="45" t="str">
        <f>TEXT(tbl_LK_Roslagen_Män[[#This Row],[När]],"ÅÅÅÅ")</f>
        <v>2019</v>
      </c>
      <c r="K441" s="44">
        <f>IF(tbl_LK_Roslagen_Män[[#This Row],[Född]]&lt;"23",20,19)</f>
        <v>19</v>
      </c>
      <c r="L441" s="44" t="str">
        <f>CONCATENATE(tbl_LK_Roslagen_Män[[#This Row],[Århundrade]],tbl_LK_Roslagen_Män[[#This Row],[Född]])</f>
        <v>1964</v>
      </c>
      <c r="M441" s="44">
        <f>tbl_LK_Roslagen_Män[[#This Row],[År]]-tbl_LK_Roslagen_Män[[#This Row],[Född_år]]</f>
        <v>55</v>
      </c>
      <c r="N441" t="str">
        <f t="shared" si="6"/>
        <v>K/M55-59</v>
      </c>
    </row>
    <row r="442" spans="1:14" ht="18" customHeight="1">
      <c r="A442" s="3" t="s">
        <v>112</v>
      </c>
      <c r="B442" s="4" t="s">
        <v>1244</v>
      </c>
      <c r="C442" s="4" t="s">
        <v>278</v>
      </c>
      <c r="D442" s="4" t="s">
        <v>108</v>
      </c>
      <c r="E442" s="5">
        <v>43358</v>
      </c>
      <c r="F442" s="5" t="s">
        <v>283</v>
      </c>
      <c r="G442" s="4" t="s">
        <v>287</v>
      </c>
      <c r="H442" s="29">
        <v>43359</v>
      </c>
      <c r="I442" s="43" t="str">
        <f>RIGHT(tbl_LK_Roslagen_Män[[#This Row],[Person]],2)</f>
        <v>69</v>
      </c>
      <c r="J442" s="45" t="str">
        <f>TEXT(tbl_LK_Roslagen_Män[[#This Row],[När]],"ÅÅÅÅ")</f>
        <v>2018</v>
      </c>
      <c r="K442" s="44">
        <f>IF(tbl_LK_Roslagen_Män[[#This Row],[Född]]&lt;"23",20,19)</f>
        <v>19</v>
      </c>
      <c r="L442" s="44" t="str">
        <f>CONCATENATE(tbl_LK_Roslagen_Män[[#This Row],[Århundrade]],tbl_LK_Roslagen_Män[[#This Row],[Född]])</f>
        <v>1969</v>
      </c>
      <c r="M442" s="44">
        <f>tbl_LK_Roslagen_Män[[#This Row],[År]]-tbl_LK_Roslagen_Män[[#This Row],[Född_år]]</f>
        <v>49</v>
      </c>
      <c r="N442" t="str">
        <f t="shared" si="6"/>
        <v>K/M45-49</v>
      </c>
    </row>
    <row r="443" spans="1:14" ht="18" customHeight="1">
      <c r="A443" s="3" t="s">
        <v>112</v>
      </c>
      <c r="B443" s="4" t="s">
        <v>1245</v>
      </c>
      <c r="C443" s="4" t="s">
        <v>278</v>
      </c>
      <c r="D443" s="4" t="s">
        <v>108</v>
      </c>
      <c r="E443" s="5">
        <v>43715</v>
      </c>
      <c r="F443" s="5" t="s">
        <v>404</v>
      </c>
      <c r="G443" s="4" t="s">
        <v>421</v>
      </c>
      <c r="H443" s="29">
        <v>43716</v>
      </c>
      <c r="I443" s="43" t="str">
        <f>RIGHT(tbl_LK_Roslagen_Män[[#This Row],[Person]],2)</f>
        <v>69</v>
      </c>
      <c r="J443" s="45" t="str">
        <f>TEXT(tbl_LK_Roslagen_Män[[#This Row],[När]],"ÅÅÅÅ")</f>
        <v>2019</v>
      </c>
      <c r="K443" s="44">
        <f>IF(tbl_LK_Roslagen_Män[[#This Row],[Född]]&lt;"23",20,19)</f>
        <v>19</v>
      </c>
      <c r="L443" s="44" t="str">
        <f>CONCATENATE(tbl_LK_Roslagen_Män[[#This Row],[Århundrade]],tbl_LK_Roslagen_Män[[#This Row],[Född]])</f>
        <v>1969</v>
      </c>
      <c r="M443" s="44">
        <f>tbl_LK_Roslagen_Män[[#This Row],[År]]-tbl_LK_Roslagen_Män[[#This Row],[Född_år]]</f>
        <v>50</v>
      </c>
      <c r="N443" t="str">
        <f t="shared" si="6"/>
        <v>K/M50-54</v>
      </c>
    </row>
    <row r="444" spans="1:14" ht="18" customHeight="1">
      <c r="A444" s="3" t="s">
        <v>112</v>
      </c>
      <c r="B444" s="4" t="s">
        <v>1246</v>
      </c>
      <c r="C444" s="4" t="s">
        <v>286</v>
      </c>
      <c r="D444" s="4" t="s">
        <v>422</v>
      </c>
      <c r="E444" s="5">
        <v>43645</v>
      </c>
      <c r="F444" s="5" t="s">
        <v>423</v>
      </c>
      <c r="G444" s="4"/>
      <c r="H444" s="29">
        <v>43647</v>
      </c>
      <c r="I444" s="43" t="str">
        <f>RIGHT(tbl_LK_Roslagen_Män[[#This Row],[Person]],2)</f>
        <v>64</v>
      </c>
      <c r="J444" s="45" t="str">
        <f>TEXT(tbl_LK_Roslagen_Män[[#This Row],[När]],"ÅÅÅÅ")</f>
        <v>2019</v>
      </c>
      <c r="K444" s="44">
        <f>IF(tbl_LK_Roslagen_Män[[#This Row],[Född]]&lt;"23",20,19)</f>
        <v>19</v>
      </c>
      <c r="L444" s="44" t="str">
        <f>CONCATENATE(tbl_LK_Roslagen_Män[[#This Row],[Århundrade]],tbl_LK_Roslagen_Män[[#This Row],[Född]])</f>
        <v>1964</v>
      </c>
      <c r="M444" s="44">
        <f>tbl_LK_Roslagen_Män[[#This Row],[År]]-tbl_LK_Roslagen_Män[[#This Row],[Född_år]]</f>
        <v>55</v>
      </c>
      <c r="N444" t="str">
        <f t="shared" si="6"/>
        <v>K/M55-59</v>
      </c>
    </row>
    <row r="445" spans="1:14" ht="18" customHeight="1">
      <c r="A445" s="3" t="s">
        <v>113</v>
      </c>
      <c r="B445" s="4" t="s">
        <v>1248</v>
      </c>
      <c r="C445" s="4" t="s">
        <v>82</v>
      </c>
      <c r="D445" s="4" t="s">
        <v>424</v>
      </c>
      <c r="E445" s="5">
        <v>43562</v>
      </c>
      <c r="F445" s="5" t="s">
        <v>425</v>
      </c>
      <c r="G445" s="4" t="s">
        <v>426</v>
      </c>
      <c r="H445" s="29">
        <v>43563</v>
      </c>
      <c r="I445" s="43" t="str">
        <f>RIGHT(tbl_LK_Roslagen_Män[[#This Row],[Person]],2)</f>
        <v>74</v>
      </c>
      <c r="J445" s="45" t="str">
        <f>TEXT(tbl_LK_Roslagen_Män[[#This Row],[När]],"ÅÅÅÅ")</f>
        <v>2019</v>
      </c>
      <c r="K445" s="44">
        <f>IF(tbl_LK_Roslagen_Män[[#This Row],[Född]]&lt;"23",20,19)</f>
        <v>19</v>
      </c>
      <c r="L445" s="44" t="str">
        <f>CONCATENATE(tbl_LK_Roslagen_Män[[#This Row],[Århundrade]],tbl_LK_Roslagen_Män[[#This Row],[Född]])</f>
        <v>1974</v>
      </c>
      <c r="M445" s="44">
        <f>tbl_LK_Roslagen_Män[[#This Row],[År]]-tbl_LK_Roslagen_Män[[#This Row],[Född_år]]</f>
        <v>45</v>
      </c>
      <c r="N445" t="str">
        <f t="shared" si="6"/>
        <v>K/M45-49</v>
      </c>
    </row>
    <row r="446" spans="1:14" ht="18" customHeight="1">
      <c r="A446" s="3" t="s">
        <v>113</v>
      </c>
      <c r="B446" s="4" t="s">
        <v>1249</v>
      </c>
      <c r="C446" s="19" t="s">
        <v>82</v>
      </c>
      <c r="D446" s="4" t="s">
        <v>243</v>
      </c>
      <c r="E446" s="5">
        <v>43443</v>
      </c>
      <c r="F446" s="4" t="s">
        <v>244</v>
      </c>
      <c r="G446" s="4" t="s">
        <v>288</v>
      </c>
      <c r="H446" s="29">
        <v>43446</v>
      </c>
      <c r="I446" s="43" t="str">
        <f>RIGHT(tbl_LK_Roslagen_Män[[#This Row],[Person]],2)</f>
        <v>74</v>
      </c>
      <c r="J446" s="45" t="str">
        <f>TEXT(tbl_LK_Roslagen_Män[[#This Row],[När]],"ÅÅÅÅ")</f>
        <v>2018</v>
      </c>
      <c r="K446" s="44">
        <f>IF(tbl_LK_Roslagen_Män[[#This Row],[Född]]&lt;"23",20,19)</f>
        <v>19</v>
      </c>
      <c r="L446" s="44" t="str">
        <f>CONCATENATE(tbl_LK_Roslagen_Män[[#This Row],[Århundrade]],tbl_LK_Roslagen_Män[[#This Row],[Född]])</f>
        <v>1974</v>
      </c>
      <c r="M446" s="44">
        <f>tbl_LK_Roslagen_Män[[#This Row],[År]]-tbl_LK_Roslagen_Män[[#This Row],[Född_år]]</f>
        <v>44</v>
      </c>
      <c r="N446" t="str">
        <f t="shared" si="6"/>
        <v>K/M40-44</v>
      </c>
    </row>
    <row r="447" spans="1:14" ht="18" customHeight="1">
      <c r="A447" s="3" t="s">
        <v>113</v>
      </c>
      <c r="B447" s="4" t="s">
        <v>1250</v>
      </c>
      <c r="C447" s="4" t="s">
        <v>82</v>
      </c>
      <c r="D447" s="4" t="s">
        <v>109</v>
      </c>
      <c r="E447" s="5">
        <v>42848</v>
      </c>
      <c r="F447" s="5"/>
      <c r="G447" s="4" t="s">
        <v>34</v>
      </c>
      <c r="H447" s="14"/>
      <c r="I447" s="43" t="str">
        <f>RIGHT(tbl_LK_Roslagen_Män[[#This Row],[Person]],2)</f>
        <v>74</v>
      </c>
      <c r="J447" s="45" t="str">
        <f>TEXT(tbl_LK_Roslagen_Män[[#This Row],[När]],"ÅÅÅÅ")</f>
        <v>2017</v>
      </c>
      <c r="K447" s="44">
        <f>IF(tbl_LK_Roslagen_Män[[#This Row],[Född]]&lt;"23",20,19)</f>
        <v>19</v>
      </c>
      <c r="L447" s="44" t="str">
        <f>CONCATENATE(tbl_LK_Roslagen_Män[[#This Row],[Århundrade]],tbl_LK_Roslagen_Män[[#This Row],[Född]])</f>
        <v>1974</v>
      </c>
      <c r="M447" s="44">
        <f>tbl_LK_Roslagen_Män[[#This Row],[År]]-tbl_LK_Roslagen_Män[[#This Row],[Född_år]]</f>
        <v>43</v>
      </c>
      <c r="N447" t="str">
        <f t="shared" si="6"/>
        <v>K/M40-44</v>
      </c>
    </row>
    <row r="448" spans="1:14" ht="18" customHeight="1">
      <c r="A448" s="3" t="s">
        <v>113</v>
      </c>
      <c r="B448" s="4" t="s">
        <v>917</v>
      </c>
      <c r="C448" s="4" t="s">
        <v>82</v>
      </c>
      <c r="D448" s="4" t="s">
        <v>918</v>
      </c>
      <c r="E448" s="5">
        <v>44079</v>
      </c>
      <c r="F448" s="5" t="s">
        <v>844</v>
      </c>
      <c r="G448" s="4" t="s">
        <v>919</v>
      </c>
      <c r="H448" s="29">
        <v>44080</v>
      </c>
      <c r="I448" s="43" t="str">
        <f>RIGHT(tbl_LK_Roslagen_Män[[#This Row],[Person]],2)</f>
        <v>74</v>
      </c>
      <c r="J448" s="45" t="str">
        <f>TEXT(tbl_LK_Roslagen_Män[[#This Row],[När]],"ÅÅÅÅ")</f>
        <v>2020</v>
      </c>
      <c r="K448" s="44">
        <f>IF(tbl_LK_Roslagen_Män[[#This Row],[Född]]&lt;"23",20,19)</f>
        <v>19</v>
      </c>
      <c r="L448" s="44" t="str">
        <f>CONCATENATE(tbl_LK_Roslagen_Män[[#This Row],[Århundrade]],tbl_LK_Roslagen_Män[[#This Row],[Född]])</f>
        <v>1974</v>
      </c>
      <c r="M448" s="44">
        <f>tbl_LK_Roslagen_Män[[#This Row],[År]]-tbl_LK_Roslagen_Män[[#This Row],[Född_år]]</f>
        <v>46</v>
      </c>
      <c r="N448" t="str">
        <f t="shared" si="6"/>
        <v>K/M45-49</v>
      </c>
    </row>
    <row r="449" spans="1:14" ht="18" customHeight="1">
      <c r="A449" s="3" t="s">
        <v>113</v>
      </c>
      <c r="B449" s="4" t="s">
        <v>1251</v>
      </c>
      <c r="C449" s="4" t="s">
        <v>82</v>
      </c>
      <c r="D449" s="4" t="s">
        <v>289</v>
      </c>
      <c r="E449" s="5">
        <v>43198</v>
      </c>
      <c r="F449" s="4" t="s">
        <v>290</v>
      </c>
      <c r="G449" s="4"/>
      <c r="H449" s="29">
        <v>43199</v>
      </c>
      <c r="I449" s="43" t="str">
        <f>RIGHT(tbl_LK_Roslagen_Män[[#This Row],[Person]],2)</f>
        <v>74</v>
      </c>
      <c r="J449" s="45" t="str">
        <f>TEXT(tbl_LK_Roslagen_Män[[#This Row],[När]],"ÅÅÅÅ")</f>
        <v>2018</v>
      </c>
      <c r="K449" s="44">
        <f>IF(tbl_LK_Roslagen_Män[[#This Row],[Född]]&lt;"23",20,19)</f>
        <v>19</v>
      </c>
      <c r="L449" s="44" t="str">
        <f>CONCATENATE(tbl_LK_Roslagen_Män[[#This Row],[Århundrade]],tbl_LK_Roslagen_Män[[#This Row],[Född]])</f>
        <v>1974</v>
      </c>
      <c r="M449" s="44">
        <f>tbl_LK_Roslagen_Män[[#This Row],[År]]-tbl_LK_Roslagen_Män[[#This Row],[Född_år]]</f>
        <v>44</v>
      </c>
      <c r="N449" t="str">
        <f t="shared" si="6"/>
        <v>K/M40-44</v>
      </c>
    </row>
    <row r="450" spans="1:14" ht="18" customHeight="1">
      <c r="A450" s="3" t="s">
        <v>113</v>
      </c>
      <c r="B450" s="4" t="s">
        <v>920</v>
      </c>
      <c r="C450" s="4" t="s">
        <v>406</v>
      </c>
      <c r="D450" s="4" t="s">
        <v>921</v>
      </c>
      <c r="E450" s="5">
        <v>43884</v>
      </c>
      <c r="F450" s="5" t="s">
        <v>922</v>
      </c>
      <c r="G450" s="4" t="s">
        <v>923</v>
      </c>
      <c r="H450" s="29">
        <v>43886</v>
      </c>
      <c r="I450" s="43" t="str">
        <f>RIGHT(tbl_LK_Roslagen_Män[[#This Row],[Person]],2)</f>
        <v>00</v>
      </c>
      <c r="J450" s="45" t="str">
        <f>TEXT(tbl_LK_Roslagen_Män[[#This Row],[När]],"ÅÅÅÅ")</f>
        <v>2020</v>
      </c>
      <c r="K450" s="44">
        <f>IF(tbl_LK_Roslagen_Män[[#This Row],[Född]]&lt;"23",20,19)</f>
        <v>20</v>
      </c>
      <c r="L450" s="44" t="str">
        <f>CONCATENATE(tbl_LK_Roslagen_Män[[#This Row],[Århundrade]],tbl_LK_Roslagen_Män[[#This Row],[Född]])</f>
        <v>2000</v>
      </c>
      <c r="M450" s="44">
        <f>tbl_LK_Roslagen_Män[[#This Row],[År]]-tbl_LK_Roslagen_Män[[#This Row],[Född_år]]</f>
        <v>20</v>
      </c>
      <c r="N450" t="str">
        <f t="shared" ref="N450:N475" si="7">IF(M450&gt;=80,"K/M80-84",IF(M450&gt;=75,"K/M75-79",IF(M450&gt;=70,"K/M70-74",IF(M450&gt;=65,"K/M65-69",IF(M450&gt;=60,"K/M60-64",IF(M450&gt;=55,"K/M55-59",IF(M450&gt;=50,"K/M50-54",IF(M450&gt;=45,"K/M45-49",IF(M450&gt;=40,"K/M40-44",IF(M450&gt;=35,"K/M35-39",IF(M450&gt;=23,"K/M Senior",IF(M450&gt;=20,"K/M22 Junior",IF(M450&gt;=18,"F/P19 Junior",IF(M450&gt;=16,"F/P17 Ungdom",IF(M450&gt;=14,"F/P15 Ungdom",IF(M450&gt;=12,"F/P13 Ungdom","Barn"))))))))))))))))</f>
        <v>K/M22 Junior</v>
      </c>
    </row>
    <row r="451" spans="1:14" ht="18" customHeight="1">
      <c r="A451" s="3" t="s">
        <v>113</v>
      </c>
      <c r="B451" s="20" t="s">
        <v>1252</v>
      </c>
      <c r="C451" s="4" t="s">
        <v>82</v>
      </c>
      <c r="D451" s="4" t="s">
        <v>424</v>
      </c>
      <c r="E451" s="2">
        <v>45039</v>
      </c>
      <c r="F451" s="2" t="s">
        <v>425</v>
      </c>
      <c r="G451" s="4" t="s">
        <v>1211</v>
      </c>
      <c r="H451" s="29">
        <v>45287</v>
      </c>
      <c r="I451" s="43" t="str">
        <f>RIGHT(tbl_LK_Roslagen_Män[[#This Row],[Person]],2)</f>
        <v>74</v>
      </c>
      <c r="J451" s="45" t="str">
        <f>TEXT(tbl_LK_Roslagen_Män[[#This Row],[När]],"ÅÅÅÅ")</f>
        <v>2023</v>
      </c>
      <c r="K451" s="44">
        <f>IF(tbl_LK_Roslagen_Män[[#This Row],[Född]]&lt;"23",20,19)</f>
        <v>19</v>
      </c>
      <c r="L451" s="44" t="str">
        <f>CONCATENATE(tbl_LK_Roslagen_Män[[#This Row],[Århundrade]],tbl_LK_Roslagen_Män[[#This Row],[Född]])</f>
        <v>1974</v>
      </c>
      <c r="M451" s="44">
        <f>tbl_LK_Roslagen_Män[[#This Row],[År]]-tbl_LK_Roslagen_Män[[#This Row],[Född_år]]</f>
        <v>49</v>
      </c>
      <c r="N451" t="str">
        <f t="shared" si="7"/>
        <v>K/M45-49</v>
      </c>
    </row>
    <row r="452" spans="1:14" ht="18" customHeight="1">
      <c r="A452" s="3" t="s">
        <v>113</v>
      </c>
      <c r="B452" s="20" t="s">
        <v>1132</v>
      </c>
      <c r="C452" s="4" t="s">
        <v>374</v>
      </c>
      <c r="D452" s="4" t="s">
        <v>413</v>
      </c>
      <c r="E452" s="2">
        <v>44696</v>
      </c>
      <c r="F452" s="2" t="s">
        <v>1133</v>
      </c>
      <c r="G452" s="4" t="s">
        <v>1134</v>
      </c>
      <c r="H452" s="29">
        <v>44698</v>
      </c>
      <c r="I452" s="43" t="str">
        <f>RIGHT(tbl_LK_Roslagen_Män[[#This Row],[Person]],2)</f>
        <v>71</v>
      </c>
      <c r="J452" s="45" t="str">
        <f>TEXT(tbl_LK_Roslagen_Män[[#This Row],[När]],"ÅÅÅÅ")</f>
        <v>2022</v>
      </c>
      <c r="K452" s="44">
        <f>IF(tbl_LK_Roslagen_Män[[#This Row],[Född]]&lt;"23",20,19)</f>
        <v>19</v>
      </c>
      <c r="L452" s="44" t="str">
        <f>CONCATENATE(tbl_LK_Roslagen_Män[[#This Row],[Århundrade]],tbl_LK_Roslagen_Män[[#This Row],[Född]])</f>
        <v>1971</v>
      </c>
      <c r="M452" s="44">
        <f>tbl_LK_Roslagen_Män[[#This Row],[År]]-tbl_LK_Roslagen_Män[[#This Row],[Född_år]]</f>
        <v>51</v>
      </c>
      <c r="N452" t="str">
        <f t="shared" si="7"/>
        <v>K/M50-54</v>
      </c>
    </row>
    <row r="453" spans="1:14" ht="18" customHeight="1">
      <c r="A453" s="3" t="s">
        <v>113</v>
      </c>
      <c r="B453" s="4" t="s">
        <v>1253</v>
      </c>
      <c r="C453" s="4" t="s">
        <v>247</v>
      </c>
      <c r="D453" s="4" t="s">
        <v>763</v>
      </c>
      <c r="E453" s="5">
        <v>43757</v>
      </c>
      <c r="F453" s="5" t="s">
        <v>764</v>
      </c>
      <c r="G453" s="4" t="s">
        <v>250</v>
      </c>
      <c r="H453" s="29">
        <v>43760</v>
      </c>
      <c r="I453" s="43" t="str">
        <f>RIGHT(tbl_LK_Roslagen_Män[[#This Row],[Person]],2)</f>
        <v>68</v>
      </c>
      <c r="J453" s="45" t="str">
        <f>TEXT(tbl_LK_Roslagen_Män[[#This Row],[När]],"ÅÅÅÅ")</f>
        <v>2019</v>
      </c>
      <c r="K453" s="44">
        <f>IF(tbl_LK_Roslagen_Män[[#This Row],[Född]]&lt;"23",20,19)</f>
        <v>19</v>
      </c>
      <c r="L453" s="44" t="str">
        <f>CONCATENATE(tbl_LK_Roslagen_Män[[#This Row],[Århundrade]],tbl_LK_Roslagen_Män[[#This Row],[Född]])</f>
        <v>1968</v>
      </c>
      <c r="M453" s="44">
        <f>tbl_LK_Roslagen_Män[[#This Row],[År]]-tbl_LK_Roslagen_Män[[#This Row],[Född_år]]</f>
        <v>51</v>
      </c>
      <c r="N453" t="str">
        <f t="shared" si="7"/>
        <v>K/M50-54</v>
      </c>
    </row>
    <row r="454" spans="1:14" ht="18" customHeight="1">
      <c r="A454" s="3" t="s">
        <v>113</v>
      </c>
      <c r="B454" s="4" t="s">
        <v>1254</v>
      </c>
      <c r="C454" s="4" t="s">
        <v>406</v>
      </c>
      <c r="D454" s="4" t="s">
        <v>763</v>
      </c>
      <c r="E454" s="5">
        <v>43757</v>
      </c>
      <c r="F454" s="5" t="s">
        <v>764</v>
      </c>
      <c r="G454" s="4" t="s">
        <v>379</v>
      </c>
      <c r="H454" s="29">
        <v>43760</v>
      </c>
      <c r="I454" s="43" t="str">
        <f>RIGHT(tbl_LK_Roslagen_Män[[#This Row],[Person]],2)</f>
        <v>00</v>
      </c>
      <c r="J454" s="45" t="str">
        <f>TEXT(tbl_LK_Roslagen_Män[[#This Row],[När]],"ÅÅÅÅ")</f>
        <v>2019</v>
      </c>
      <c r="K454" s="44">
        <f>IF(tbl_LK_Roslagen_Män[[#This Row],[Född]]&lt;"23",20,19)</f>
        <v>20</v>
      </c>
      <c r="L454" s="44" t="str">
        <f>CONCATENATE(tbl_LK_Roslagen_Män[[#This Row],[Århundrade]],tbl_LK_Roslagen_Män[[#This Row],[Född]])</f>
        <v>2000</v>
      </c>
      <c r="M454" s="44">
        <f>tbl_LK_Roslagen_Män[[#This Row],[År]]-tbl_LK_Roslagen_Män[[#This Row],[Född_år]]</f>
        <v>19</v>
      </c>
      <c r="N454" t="str">
        <f t="shared" si="7"/>
        <v>F/P19 Junior</v>
      </c>
    </row>
    <row r="455" spans="1:14" ht="18" customHeight="1">
      <c r="A455" s="3" t="s">
        <v>113</v>
      </c>
      <c r="B455" s="4" t="s">
        <v>1255</v>
      </c>
      <c r="C455" s="4" t="s">
        <v>408</v>
      </c>
      <c r="D455" s="4" t="s">
        <v>108</v>
      </c>
      <c r="E455" s="5">
        <v>43771</v>
      </c>
      <c r="F455" s="5" t="s">
        <v>758</v>
      </c>
      <c r="G455" s="4"/>
      <c r="H455" s="29">
        <v>43772</v>
      </c>
      <c r="I455" s="43" t="str">
        <f>RIGHT(tbl_LK_Roslagen_Män[[#This Row],[Person]],2)</f>
        <v>73</v>
      </c>
      <c r="J455" s="45" t="str">
        <f>TEXT(tbl_LK_Roslagen_Män[[#This Row],[När]],"ÅÅÅÅ")</f>
        <v>2019</v>
      </c>
      <c r="K455" s="44">
        <f>IF(tbl_LK_Roslagen_Män[[#This Row],[Född]]&lt;"23",20,19)</f>
        <v>19</v>
      </c>
      <c r="L455" s="44" t="str">
        <f>CONCATENATE(tbl_LK_Roslagen_Män[[#This Row],[Århundrade]],tbl_LK_Roslagen_Män[[#This Row],[Född]])</f>
        <v>1973</v>
      </c>
      <c r="M455" s="44">
        <f>tbl_LK_Roslagen_Män[[#This Row],[År]]-tbl_LK_Roslagen_Män[[#This Row],[Född_år]]</f>
        <v>46</v>
      </c>
      <c r="N455" t="str">
        <f t="shared" si="7"/>
        <v>K/M45-49</v>
      </c>
    </row>
    <row r="456" spans="1:14" ht="18" customHeight="1">
      <c r="A456" s="3" t="s">
        <v>113</v>
      </c>
      <c r="B456" s="20" t="s">
        <v>1256</v>
      </c>
      <c r="C456" s="4" t="s">
        <v>408</v>
      </c>
      <c r="D456" s="4" t="s">
        <v>108</v>
      </c>
      <c r="E456" s="2">
        <v>45049</v>
      </c>
      <c r="F456" s="2" t="s">
        <v>432</v>
      </c>
      <c r="G456" s="4" t="s">
        <v>1212</v>
      </c>
      <c r="H456" s="29">
        <v>45082</v>
      </c>
      <c r="I456" s="43" t="str">
        <f>RIGHT(tbl_LK_Roslagen_Män[[#This Row],[Person]],2)</f>
        <v>73</v>
      </c>
      <c r="J456" s="45" t="str">
        <f>TEXT(tbl_LK_Roslagen_Män[[#This Row],[När]],"ÅÅÅÅ")</f>
        <v>2023</v>
      </c>
      <c r="K456" s="44">
        <f>IF(tbl_LK_Roslagen_Män[[#This Row],[Född]]&lt;"23",20,19)</f>
        <v>19</v>
      </c>
      <c r="L456" s="44" t="str">
        <f>CONCATENATE(tbl_LK_Roslagen_Män[[#This Row],[Århundrade]],tbl_LK_Roslagen_Män[[#This Row],[Född]])</f>
        <v>1973</v>
      </c>
      <c r="M456" s="44">
        <f>tbl_LK_Roslagen_Män[[#This Row],[År]]-tbl_LK_Roslagen_Män[[#This Row],[Född_år]]</f>
        <v>50</v>
      </c>
      <c r="N456" t="str">
        <f t="shared" si="7"/>
        <v>K/M50-54</v>
      </c>
    </row>
    <row r="457" spans="1:14" ht="18" customHeight="1">
      <c r="A457" s="3" t="s">
        <v>113</v>
      </c>
      <c r="B457" s="4" t="s">
        <v>1257</v>
      </c>
      <c r="C457" s="4" t="s">
        <v>49</v>
      </c>
      <c r="D457" s="4" t="s">
        <v>410</v>
      </c>
      <c r="E457" s="5">
        <v>43737</v>
      </c>
      <c r="F457" s="5" t="s">
        <v>427</v>
      </c>
      <c r="G457" s="4" t="s">
        <v>428</v>
      </c>
      <c r="H457" s="29">
        <v>43744</v>
      </c>
      <c r="I457" s="43" t="str">
        <f>RIGHT(tbl_LK_Roslagen_Män[[#This Row],[Person]],2)</f>
        <v>69</v>
      </c>
      <c r="J457" s="45" t="str">
        <f>TEXT(tbl_LK_Roslagen_Män[[#This Row],[När]],"ÅÅÅÅ")</f>
        <v>2019</v>
      </c>
      <c r="K457" s="44">
        <f>IF(tbl_LK_Roslagen_Män[[#This Row],[Född]]&lt;"23",20,19)</f>
        <v>19</v>
      </c>
      <c r="L457" s="44" t="str">
        <f>CONCATENATE(tbl_LK_Roslagen_Män[[#This Row],[Århundrade]],tbl_LK_Roslagen_Män[[#This Row],[Född]])</f>
        <v>1969</v>
      </c>
      <c r="M457" s="44">
        <f>tbl_LK_Roslagen_Män[[#This Row],[År]]-tbl_LK_Roslagen_Män[[#This Row],[Född_år]]</f>
        <v>50</v>
      </c>
      <c r="N457" t="str">
        <f t="shared" si="7"/>
        <v>K/M50-54</v>
      </c>
    </row>
    <row r="458" spans="1:14" ht="18" customHeight="1">
      <c r="A458" s="3" t="s">
        <v>113</v>
      </c>
      <c r="B458" s="20" t="s">
        <v>1258</v>
      </c>
      <c r="C458" s="4" t="s">
        <v>49</v>
      </c>
      <c r="D458" s="4" t="s">
        <v>1213</v>
      </c>
      <c r="E458" s="2">
        <v>45207</v>
      </c>
      <c r="F458" s="2" t="s">
        <v>1214</v>
      </c>
      <c r="G458" s="4"/>
      <c r="H458" s="29">
        <v>45208</v>
      </c>
      <c r="I458" s="43" t="str">
        <f>RIGHT(tbl_LK_Roslagen_Män[[#This Row],[Person]],2)</f>
        <v>69</v>
      </c>
      <c r="J458" s="45" t="str">
        <f>TEXT(tbl_LK_Roslagen_Män[[#This Row],[När]],"ÅÅÅÅ")</f>
        <v>2023</v>
      </c>
      <c r="K458" s="44">
        <f>IF(tbl_LK_Roslagen_Män[[#This Row],[Född]]&lt;"23",20,19)</f>
        <v>19</v>
      </c>
      <c r="L458" s="44" t="str">
        <f>CONCATENATE(tbl_LK_Roslagen_Män[[#This Row],[Århundrade]],tbl_LK_Roslagen_Män[[#This Row],[Född]])</f>
        <v>1969</v>
      </c>
      <c r="M458" s="44">
        <f>tbl_LK_Roslagen_Män[[#This Row],[År]]-tbl_LK_Roslagen_Män[[#This Row],[Född_år]]</f>
        <v>54</v>
      </c>
      <c r="N458" t="str">
        <f t="shared" si="7"/>
        <v>K/M50-54</v>
      </c>
    </row>
    <row r="459" spans="1:14" ht="18" customHeight="1">
      <c r="A459" s="3" t="s">
        <v>113</v>
      </c>
      <c r="B459" s="20" t="s">
        <v>1259</v>
      </c>
      <c r="C459" s="4" t="s">
        <v>1106</v>
      </c>
      <c r="D459" s="4" t="s">
        <v>108</v>
      </c>
      <c r="E459" s="2">
        <v>45049</v>
      </c>
      <c r="F459" s="2" t="s">
        <v>432</v>
      </c>
      <c r="G459" s="4" t="s">
        <v>1215</v>
      </c>
      <c r="H459" s="29">
        <v>45082</v>
      </c>
      <c r="I459" s="43" t="str">
        <f>RIGHT(tbl_LK_Roslagen_Män[[#This Row],[Person]],2)</f>
        <v>79</v>
      </c>
      <c r="J459" s="45" t="str">
        <f>TEXT(tbl_LK_Roslagen_Män[[#This Row],[När]],"ÅÅÅÅ")</f>
        <v>2023</v>
      </c>
      <c r="K459" s="44">
        <f>IF(tbl_LK_Roslagen_Män[[#This Row],[Född]]&lt;"23",20,19)</f>
        <v>19</v>
      </c>
      <c r="L459" s="44" t="str">
        <f>CONCATENATE(tbl_LK_Roslagen_Män[[#This Row],[Århundrade]],tbl_LK_Roslagen_Män[[#This Row],[Född]])</f>
        <v>1979</v>
      </c>
      <c r="M459" s="44">
        <f>tbl_LK_Roslagen_Män[[#This Row],[År]]-tbl_LK_Roslagen_Män[[#This Row],[Född_år]]</f>
        <v>44</v>
      </c>
      <c r="N459" t="str">
        <f t="shared" si="7"/>
        <v>K/M40-44</v>
      </c>
    </row>
    <row r="460" spans="1:14" ht="18" customHeight="1">
      <c r="A460" s="3" t="s">
        <v>113</v>
      </c>
      <c r="B460" s="4" t="s">
        <v>1260</v>
      </c>
      <c r="C460" s="4" t="s">
        <v>270</v>
      </c>
      <c r="D460" s="4" t="s">
        <v>429</v>
      </c>
      <c r="E460" s="5">
        <v>43583</v>
      </c>
      <c r="F460" s="5" t="s">
        <v>430</v>
      </c>
      <c r="G460" s="4" t="s">
        <v>431</v>
      </c>
      <c r="H460" s="29">
        <v>43585</v>
      </c>
      <c r="I460" s="43" t="str">
        <f>RIGHT(tbl_LK_Roslagen_Män[[#This Row],[Person]],2)</f>
        <v>92</v>
      </c>
      <c r="J460" s="45" t="str">
        <f>TEXT(tbl_LK_Roslagen_Män[[#This Row],[När]],"ÅÅÅÅ")</f>
        <v>2019</v>
      </c>
      <c r="K460" s="44">
        <f>IF(tbl_LK_Roslagen_Män[[#This Row],[Född]]&lt;"23",20,19)</f>
        <v>19</v>
      </c>
      <c r="L460" s="44" t="str">
        <f>CONCATENATE(tbl_LK_Roslagen_Män[[#This Row],[Århundrade]],tbl_LK_Roslagen_Män[[#This Row],[Född]])</f>
        <v>1992</v>
      </c>
      <c r="M460" s="44">
        <f>tbl_LK_Roslagen_Män[[#This Row],[År]]-tbl_LK_Roslagen_Män[[#This Row],[Född_år]]</f>
        <v>27</v>
      </c>
      <c r="N460" t="str">
        <f t="shared" si="7"/>
        <v>K/M Senior</v>
      </c>
    </row>
    <row r="461" spans="1:14" ht="18" customHeight="1">
      <c r="A461" s="3" t="s">
        <v>113</v>
      </c>
      <c r="B461" s="20" t="s">
        <v>1135</v>
      </c>
      <c r="C461" s="4" t="s">
        <v>49</v>
      </c>
      <c r="D461" s="4" t="s">
        <v>108</v>
      </c>
      <c r="E461" s="2">
        <v>44716</v>
      </c>
      <c r="F461" s="2" t="s">
        <v>432</v>
      </c>
      <c r="G461" s="4" t="s">
        <v>1136</v>
      </c>
      <c r="H461" s="29">
        <v>44717</v>
      </c>
      <c r="I461" s="43" t="str">
        <f>RIGHT(tbl_LK_Roslagen_Män[[#This Row],[Person]],2)</f>
        <v>69</v>
      </c>
      <c r="J461" s="45" t="str">
        <f>TEXT(tbl_LK_Roslagen_Män[[#This Row],[När]],"ÅÅÅÅ")</f>
        <v>2022</v>
      </c>
      <c r="K461" s="44">
        <f>IF(tbl_LK_Roslagen_Män[[#This Row],[Född]]&lt;"23",20,19)</f>
        <v>19</v>
      </c>
      <c r="L461" s="44" t="str">
        <f>CONCATENATE(tbl_LK_Roslagen_Män[[#This Row],[Århundrade]],tbl_LK_Roslagen_Män[[#This Row],[Född]])</f>
        <v>1969</v>
      </c>
      <c r="M461" s="44">
        <f>tbl_LK_Roslagen_Män[[#This Row],[År]]-tbl_LK_Roslagen_Män[[#This Row],[Född_år]]</f>
        <v>53</v>
      </c>
      <c r="N461" t="str">
        <f t="shared" si="7"/>
        <v>K/M50-54</v>
      </c>
    </row>
    <row r="462" spans="1:14" ht="18" customHeight="1">
      <c r="A462" s="3" t="s">
        <v>113</v>
      </c>
      <c r="B462" s="20" t="s">
        <v>1219</v>
      </c>
      <c r="C462" s="4" t="s">
        <v>49</v>
      </c>
      <c r="D462" s="4" t="s">
        <v>108</v>
      </c>
      <c r="E462" s="2">
        <v>44478</v>
      </c>
      <c r="F462" s="2" t="s">
        <v>988</v>
      </c>
      <c r="G462" s="4" t="s">
        <v>989</v>
      </c>
      <c r="H462" s="29">
        <v>44480</v>
      </c>
      <c r="I462" s="43" t="str">
        <f>RIGHT(tbl_LK_Roslagen_Män[[#This Row],[Person]],2)</f>
        <v>69</v>
      </c>
      <c r="J462" s="45" t="str">
        <f>TEXT(tbl_LK_Roslagen_Män[[#This Row],[När]],"ÅÅÅÅ")</f>
        <v>2021</v>
      </c>
      <c r="K462" s="44">
        <f>IF(tbl_LK_Roslagen_Män[[#This Row],[Född]]&lt;"23",20,19)</f>
        <v>19</v>
      </c>
      <c r="L462" s="44" t="str">
        <f>CONCATENATE(tbl_LK_Roslagen_Män[[#This Row],[Århundrade]],tbl_LK_Roslagen_Män[[#This Row],[Född]])</f>
        <v>1969</v>
      </c>
      <c r="M462" s="44">
        <f>tbl_LK_Roslagen_Män[[#This Row],[År]]-tbl_LK_Roslagen_Män[[#This Row],[Född_år]]</f>
        <v>52</v>
      </c>
      <c r="N462" t="str">
        <f t="shared" si="7"/>
        <v>K/M50-54</v>
      </c>
    </row>
    <row r="463" spans="1:14" ht="18" customHeight="1">
      <c r="A463" s="3" t="s">
        <v>113</v>
      </c>
      <c r="B463" s="4" t="s">
        <v>1261</v>
      </c>
      <c r="C463" s="4" t="s">
        <v>49</v>
      </c>
      <c r="D463" s="4" t="s">
        <v>108</v>
      </c>
      <c r="E463" s="5">
        <v>43253</v>
      </c>
      <c r="F463" s="4" t="s">
        <v>291</v>
      </c>
      <c r="G463" s="4" t="s">
        <v>292</v>
      </c>
      <c r="H463" s="29">
        <v>43254</v>
      </c>
      <c r="I463" s="43" t="str">
        <f>RIGHT(tbl_LK_Roslagen_Män[[#This Row],[Person]],2)</f>
        <v>69</v>
      </c>
      <c r="J463" s="45" t="str">
        <f>TEXT(tbl_LK_Roslagen_Män[[#This Row],[När]],"ÅÅÅÅ")</f>
        <v>2018</v>
      </c>
      <c r="K463" s="44">
        <f>IF(tbl_LK_Roslagen_Män[[#This Row],[Född]]&lt;"23",20,19)</f>
        <v>19</v>
      </c>
      <c r="L463" s="44" t="str">
        <f>CONCATENATE(tbl_LK_Roslagen_Män[[#This Row],[Århundrade]],tbl_LK_Roslagen_Män[[#This Row],[Född]])</f>
        <v>1969</v>
      </c>
      <c r="M463" s="44">
        <f>tbl_LK_Roslagen_Män[[#This Row],[År]]-tbl_LK_Roslagen_Män[[#This Row],[Född_år]]</f>
        <v>49</v>
      </c>
      <c r="N463" t="str">
        <f t="shared" si="7"/>
        <v>K/M45-49</v>
      </c>
    </row>
    <row r="464" spans="1:14" ht="18" customHeight="1">
      <c r="A464" s="3" t="s">
        <v>113</v>
      </c>
      <c r="B464" s="20" t="s">
        <v>1262</v>
      </c>
      <c r="C464" s="4" t="s">
        <v>1116</v>
      </c>
      <c r="D464" s="4" t="s">
        <v>108</v>
      </c>
      <c r="E464" s="2">
        <v>45049</v>
      </c>
      <c r="F464" s="2" t="s">
        <v>432</v>
      </c>
      <c r="G464" s="4" t="s">
        <v>1216</v>
      </c>
      <c r="H464" s="29">
        <v>45082</v>
      </c>
      <c r="I464" s="43" t="str">
        <f>RIGHT(tbl_LK_Roslagen_Män[[#This Row],[Person]],2)</f>
        <v>85</v>
      </c>
      <c r="J464" s="45" t="str">
        <f>TEXT(tbl_LK_Roslagen_Män[[#This Row],[När]],"ÅÅÅÅ")</f>
        <v>2023</v>
      </c>
      <c r="K464" s="44">
        <f>IF(tbl_LK_Roslagen_Män[[#This Row],[Född]]&lt;"23",20,19)</f>
        <v>19</v>
      </c>
      <c r="L464" s="44" t="str">
        <f>CONCATENATE(tbl_LK_Roslagen_Män[[#This Row],[Århundrade]],tbl_LK_Roslagen_Män[[#This Row],[Född]])</f>
        <v>1985</v>
      </c>
      <c r="M464" s="44">
        <f>tbl_LK_Roslagen_Män[[#This Row],[År]]-tbl_LK_Roslagen_Män[[#This Row],[Född_år]]</f>
        <v>38</v>
      </c>
      <c r="N464" t="str">
        <f t="shared" si="7"/>
        <v>K/M35-39</v>
      </c>
    </row>
    <row r="465" spans="1:14" ht="18" customHeight="1">
      <c r="A465" s="1" t="s">
        <v>113</v>
      </c>
      <c r="B465" s="20" t="s">
        <v>1137</v>
      </c>
      <c r="C465" s="4" t="s">
        <v>408</v>
      </c>
      <c r="D465" s="4" t="s">
        <v>108</v>
      </c>
      <c r="E465" s="2">
        <v>44716</v>
      </c>
      <c r="F465" s="2" t="s">
        <v>432</v>
      </c>
      <c r="G465" s="4" t="s">
        <v>1138</v>
      </c>
      <c r="H465" s="29">
        <v>44717</v>
      </c>
      <c r="I465" s="43" t="str">
        <f>RIGHT(tbl_LK_Roslagen_Män[[#This Row],[Person]],2)</f>
        <v>73</v>
      </c>
      <c r="J465" s="45" t="str">
        <f>TEXT(tbl_LK_Roslagen_Män[[#This Row],[När]],"ÅÅÅÅ")</f>
        <v>2022</v>
      </c>
      <c r="K465" s="44">
        <f>IF(tbl_LK_Roslagen_Män[[#This Row],[Född]]&lt;"23",20,19)</f>
        <v>19</v>
      </c>
      <c r="L465" s="44" t="str">
        <f>CONCATENATE(tbl_LK_Roslagen_Män[[#This Row],[Århundrade]],tbl_LK_Roslagen_Män[[#This Row],[Född]])</f>
        <v>1973</v>
      </c>
      <c r="M465" s="44">
        <f>tbl_LK_Roslagen_Män[[#This Row],[År]]-tbl_LK_Roslagen_Män[[#This Row],[Född_år]]</f>
        <v>49</v>
      </c>
      <c r="N465" t="str">
        <f t="shared" si="7"/>
        <v>K/M45-49</v>
      </c>
    </row>
    <row r="466" spans="1:14" ht="18" customHeight="1">
      <c r="A466" s="1" t="s">
        <v>113</v>
      </c>
      <c r="B466" s="20" t="s">
        <v>1263</v>
      </c>
      <c r="C466" s="4" t="s">
        <v>966</v>
      </c>
      <c r="D466" s="4" t="s">
        <v>108</v>
      </c>
      <c r="E466" s="2">
        <v>45049</v>
      </c>
      <c r="F466" s="2" t="s">
        <v>432</v>
      </c>
      <c r="G466" s="4" t="s">
        <v>1217</v>
      </c>
      <c r="H466" s="29">
        <v>45082</v>
      </c>
      <c r="I466" s="43" t="str">
        <f>RIGHT(tbl_LK_Roslagen_Män[[#This Row],[Person]],2)</f>
        <v>80</v>
      </c>
      <c r="J466" s="45" t="str">
        <f>TEXT(tbl_LK_Roslagen_Män[[#This Row],[När]],"ÅÅÅÅ")</f>
        <v>2023</v>
      </c>
      <c r="K466" s="44">
        <f>IF(tbl_LK_Roslagen_Män[[#This Row],[Född]]&lt;"23",20,19)</f>
        <v>19</v>
      </c>
      <c r="L466" s="44" t="str">
        <f>CONCATENATE(tbl_LK_Roslagen_Män[[#This Row],[Århundrade]],tbl_LK_Roslagen_Män[[#This Row],[Född]])</f>
        <v>1980</v>
      </c>
      <c r="M466" s="44">
        <f>tbl_LK_Roslagen_Män[[#This Row],[År]]-tbl_LK_Roslagen_Män[[#This Row],[Född_år]]</f>
        <v>43</v>
      </c>
      <c r="N466" t="str">
        <f t="shared" si="7"/>
        <v>K/M40-44</v>
      </c>
    </row>
    <row r="467" spans="1:14" ht="18" customHeight="1">
      <c r="A467" s="1" t="s">
        <v>113</v>
      </c>
      <c r="B467" s="20" t="s">
        <v>1139</v>
      </c>
      <c r="C467" s="4" t="s">
        <v>966</v>
      </c>
      <c r="D467" s="4" t="s">
        <v>108</v>
      </c>
      <c r="E467" s="2">
        <v>44716</v>
      </c>
      <c r="F467" s="2" t="s">
        <v>432</v>
      </c>
      <c r="G467" s="4" t="s">
        <v>1140</v>
      </c>
      <c r="H467" s="29">
        <v>44717</v>
      </c>
      <c r="I467" s="43" t="str">
        <f>RIGHT(tbl_LK_Roslagen_Män[[#This Row],[Person]],2)</f>
        <v>80</v>
      </c>
      <c r="J467" s="45" t="str">
        <f>TEXT(tbl_LK_Roslagen_Män[[#This Row],[När]],"ÅÅÅÅ")</f>
        <v>2022</v>
      </c>
      <c r="K467" s="44">
        <f>IF(tbl_LK_Roslagen_Män[[#This Row],[Född]]&lt;"23",20,19)</f>
        <v>19</v>
      </c>
      <c r="L467" s="44" t="str">
        <f>CONCATENATE(tbl_LK_Roslagen_Män[[#This Row],[Århundrade]],tbl_LK_Roslagen_Män[[#This Row],[Född]])</f>
        <v>1980</v>
      </c>
      <c r="M467" s="44">
        <f>tbl_LK_Roslagen_Män[[#This Row],[År]]-tbl_LK_Roslagen_Män[[#This Row],[Född_år]]</f>
        <v>42</v>
      </c>
      <c r="N467" t="str">
        <f t="shared" si="7"/>
        <v>K/M40-44</v>
      </c>
    </row>
    <row r="468" spans="1:14" ht="18" customHeight="1">
      <c r="A468" s="1" t="s">
        <v>113</v>
      </c>
      <c r="B468" s="20" t="s">
        <v>1220</v>
      </c>
      <c r="C468" s="4" t="s">
        <v>966</v>
      </c>
      <c r="D468" s="4" t="s">
        <v>108</v>
      </c>
      <c r="E468" s="2">
        <v>44478</v>
      </c>
      <c r="F468" s="2" t="s">
        <v>988</v>
      </c>
      <c r="G468" s="4" t="s">
        <v>990</v>
      </c>
      <c r="H468" s="29">
        <v>44480</v>
      </c>
      <c r="I468" s="43" t="str">
        <f>RIGHT(tbl_LK_Roslagen_Män[[#This Row],[Person]],2)</f>
        <v>80</v>
      </c>
      <c r="J468" s="45" t="str">
        <f>TEXT(tbl_LK_Roslagen_Män[[#This Row],[När]],"ÅÅÅÅ")</f>
        <v>2021</v>
      </c>
      <c r="K468" s="44">
        <f>IF(tbl_LK_Roslagen_Män[[#This Row],[Född]]&lt;"23",20,19)</f>
        <v>19</v>
      </c>
      <c r="L468" s="44" t="str">
        <f>CONCATENATE(tbl_LK_Roslagen_Män[[#This Row],[Århundrade]],tbl_LK_Roslagen_Män[[#This Row],[Född]])</f>
        <v>1980</v>
      </c>
      <c r="M468" s="44">
        <f>tbl_LK_Roslagen_Män[[#This Row],[År]]-tbl_LK_Roslagen_Män[[#This Row],[Född_år]]</f>
        <v>41</v>
      </c>
      <c r="N468" t="str">
        <f t="shared" si="7"/>
        <v>K/M40-44</v>
      </c>
    </row>
    <row r="469" spans="1:14" ht="18" customHeight="1">
      <c r="A469" s="1" t="s">
        <v>113</v>
      </c>
      <c r="B469" s="20" t="s">
        <v>1264</v>
      </c>
      <c r="C469" s="4" t="s">
        <v>880</v>
      </c>
      <c r="D469" s="4" t="s">
        <v>108</v>
      </c>
      <c r="E469" s="2">
        <v>45049</v>
      </c>
      <c r="F469" s="2" t="s">
        <v>432</v>
      </c>
      <c r="G469" s="4" t="s">
        <v>1218</v>
      </c>
      <c r="H469" s="29">
        <v>45082</v>
      </c>
      <c r="I469" s="43" t="str">
        <f>RIGHT(tbl_LK_Roslagen_Män[[#This Row],[Person]],2)</f>
        <v>66</v>
      </c>
      <c r="J469" s="45" t="str">
        <f>TEXT(tbl_LK_Roslagen_Män[[#This Row],[När]],"ÅÅÅÅ")</f>
        <v>2023</v>
      </c>
      <c r="K469" s="44">
        <f>IF(tbl_LK_Roslagen_Män[[#This Row],[Född]]&lt;"23",20,19)</f>
        <v>19</v>
      </c>
      <c r="L469" s="44" t="str">
        <f>CONCATENATE(tbl_LK_Roslagen_Män[[#This Row],[Århundrade]],tbl_LK_Roslagen_Män[[#This Row],[Född]])</f>
        <v>1966</v>
      </c>
      <c r="M469" s="44">
        <f>tbl_LK_Roslagen_Män[[#This Row],[År]]-tbl_LK_Roslagen_Män[[#This Row],[Född_år]]</f>
        <v>57</v>
      </c>
      <c r="N469" t="str">
        <f t="shared" si="7"/>
        <v>K/M55-59</v>
      </c>
    </row>
    <row r="470" spans="1:14" ht="18" customHeight="1">
      <c r="A470" s="1" t="s">
        <v>113</v>
      </c>
      <c r="B470" s="20" t="s">
        <v>1141</v>
      </c>
      <c r="C470" s="4" t="s">
        <v>880</v>
      </c>
      <c r="D470" s="4" t="s">
        <v>108</v>
      </c>
      <c r="E470" s="2">
        <v>44716</v>
      </c>
      <c r="F470" s="2" t="s">
        <v>432</v>
      </c>
      <c r="G470" s="4" t="s">
        <v>1142</v>
      </c>
      <c r="H470" s="29">
        <v>44717</v>
      </c>
      <c r="I470" s="43" t="str">
        <f>RIGHT(tbl_LK_Roslagen_Män[[#This Row],[Person]],2)</f>
        <v>66</v>
      </c>
      <c r="J470" s="45" t="str">
        <f>TEXT(tbl_LK_Roslagen_Män[[#This Row],[När]],"ÅÅÅÅ")</f>
        <v>2022</v>
      </c>
      <c r="K470" s="44">
        <f>IF(tbl_LK_Roslagen_Män[[#This Row],[Född]]&lt;"23",20,19)</f>
        <v>19</v>
      </c>
      <c r="L470" s="44" t="str">
        <f>CONCATENATE(tbl_LK_Roslagen_Män[[#This Row],[Århundrade]],tbl_LK_Roslagen_Män[[#This Row],[Född]])</f>
        <v>1966</v>
      </c>
      <c r="M470" s="44">
        <f>tbl_LK_Roslagen_Män[[#This Row],[År]]-tbl_LK_Roslagen_Män[[#This Row],[Född_år]]</f>
        <v>56</v>
      </c>
      <c r="N470" t="str">
        <f t="shared" si="7"/>
        <v>K/M55-59</v>
      </c>
    </row>
    <row r="471" spans="1:14" ht="18" customHeight="1">
      <c r="A471" s="1" t="s">
        <v>113</v>
      </c>
      <c r="B471" s="4" t="s">
        <v>1265</v>
      </c>
      <c r="C471" s="4" t="s">
        <v>286</v>
      </c>
      <c r="D471" s="4" t="s">
        <v>108</v>
      </c>
      <c r="E471" s="5">
        <v>43617</v>
      </c>
      <c r="F471" s="5" t="s">
        <v>432</v>
      </c>
      <c r="G471" s="4" t="s">
        <v>433</v>
      </c>
      <c r="H471" s="29">
        <v>43618</v>
      </c>
      <c r="I471" s="43" t="str">
        <f>RIGHT(tbl_LK_Roslagen_Män[[#This Row],[Person]],2)</f>
        <v>64</v>
      </c>
      <c r="J471" s="45" t="str">
        <f>TEXT(tbl_LK_Roslagen_Män[[#This Row],[När]],"ÅÅÅÅ")</f>
        <v>2019</v>
      </c>
      <c r="K471" s="44">
        <f>IF(tbl_LK_Roslagen_Män[[#This Row],[Född]]&lt;"23",20,19)</f>
        <v>19</v>
      </c>
      <c r="L471" s="44" t="str">
        <f>CONCATENATE(tbl_LK_Roslagen_Män[[#This Row],[Århundrade]],tbl_LK_Roslagen_Män[[#This Row],[Född]])</f>
        <v>1964</v>
      </c>
      <c r="M471" s="44">
        <f>tbl_LK_Roslagen_Män[[#This Row],[År]]-tbl_LK_Roslagen_Män[[#This Row],[Född_år]]</f>
        <v>55</v>
      </c>
      <c r="N471" t="str">
        <f t="shared" si="7"/>
        <v>K/M55-59</v>
      </c>
    </row>
    <row r="472" spans="1:14" ht="18" customHeight="1">
      <c r="A472" s="6" t="s">
        <v>233</v>
      </c>
      <c r="B472" s="9" t="s">
        <v>356</v>
      </c>
      <c r="C472" s="10" t="s">
        <v>357</v>
      </c>
      <c r="D472" s="9" t="s">
        <v>200</v>
      </c>
      <c r="E472" s="11">
        <v>43611</v>
      </c>
      <c r="F472" s="9" t="s">
        <v>306</v>
      </c>
      <c r="G472" s="9" t="s">
        <v>165</v>
      </c>
      <c r="H472" s="31">
        <v>43612</v>
      </c>
      <c r="I472" s="43" t="str">
        <f>RIGHT(tbl_LK_Roslagen_Män[[#This Row],[Person]],2)</f>
        <v>00</v>
      </c>
      <c r="J472" s="45" t="str">
        <f>TEXT(tbl_LK_Roslagen_Män[[#This Row],[När]],"ÅÅÅÅ")</f>
        <v>2019</v>
      </c>
      <c r="K472" s="44">
        <f>IF(tbl_LK_Roslagen_Män[[#This Row],[Född]]&lt;"23",20,19)</f>
        <v>20</v>
      </c>
      <c r="L472" s="44" t="str">
        <f>CONCATENATE(tbl_LK_Roslagen_Män[[#This Row],[Århundrade]],tbl_LK_Roslagen_Män[[#This Row],[Född]])</f>
        <v>2000</v>
      </c>
      <c r="M472" s="44">
        <f>tbl_LK_Roslagen_Män[[#This Row],[År]]-tbl_LK_Roslagen_Män[[#This Row],[Född_år]]</f>
        <v>19</v>
      </c>
      <c r="N472" t="str">
        <f t="shared" si="7"/>
        <v>F/P19 Junior</v>
      </c>
    </row>
    <row r="473" spans="1:14" ht="18" customHeight="1">
      <c r="A473" s="6" t="s">
        <v>233</v>
      </c>
      <c r="B473" s="4" t="s">
        <v>231</v>
      </c>
      <c r="C473" s="4" t="s">
        <v>232</v>
      </c>
      <c r="D473" s="4" t="s">
        <v>163</v>
      </c>
      <c r="E473" s="5">
        <v>43247</v>
      </c>
      <c r="F473" s="5" t="s">
        <v>164</v>
      </c>
      <c r="G473" s="4" t="s">
        <v>168</v>
      </c>
      <c r="H473" s="29">
        <v>43247</v>
      </c>
      <c r="I473" s="43" t="str">
        <f>RIGHT(tbl_LK_Roslagen_Män[[#This Row],[Person]],2)</f>
        <v>96</v>
      </c>
      <c r="J473" s="45" t="str">
        <f>TEXT(tbl_LK_Roslagen_Män[[#This Row],[När]],"ÅÅÅÅ")</f>
        <v>2018</v>
      </c>
      <c r="K473" s="44">
        <f>IF(tbl_LK_Roslagen_Män[[#This Row],[Född]]&lt;"23",20,19)</f>
        <v>19</v>
      </c>
      <c r="L473" s="44" t="str">
        <f>CONCATENATE(tbl_LK_Roslagen_Män[[#This Row],[Århundrade]],tbl_LK_Roslagen_Män[[#This Row],[Född]])</f>
        <v>1996</v>
      </c>
      <c r="M473" s="44">
        <f>tbl_LK_Roslagen_Män[[#This Row],[År]]-tbl_LK_Roslagen_Män[[#This Row],[Född_år]]</f>
        <v>22</v>
      </c>
      <c r="N473" t="str">
        <f t="shared" si="7"/>
        <v>K/M22 Junior</v>
      </c>
    </row>
    <row r="474" spans="1:14" ht="18" customHeight="1">
      <c r="A474" s="6" t="s">
        <v>233</v>
      </c>
      <c r="B474" s="9" t="s">
        <v>358</v>
      </c>
      <c r="C474" s="10" t="s">
        <v>1347</v>
      </c>
      <c r="D474" s="9" t="s">
        <v>200</v>
      </c>
      <c r="E474" s="11">
        <v>43611</v>
      </c>
      <c r="F474" s="9" t="s">
        <v>306</v>
      </c>
      <c r="G474" s="9" t="s">
        <v>287</v>
      </c>
      <c r="H474" s="31">
        <v>43612</v>
      </c>
      <c r="I474" s="43" t="str">
        <f>RIGHT(tbl_LK_Roslagen_Män[[#This Row],[Person]],2)</f>
        <v>74</v>
      </c>
      <c r="J474" s="45" t="str">
        <f>TEXT(tbl_LK_Roslagen_Män[[#This Row],[När]],"ÅÅÅÅ")</f>
        <v>2019</v>
      </c>
      <c r="K474" s="44">
        <f>IF(tbl_LK_Roslagen_Män[[#This Row],[Född]]&lt;"23",20,19)</f>
        <v>19</v>
      </c>
      <c r="L474" s="44" t="str">
        <f>CONCATENATE(tbl_LK_Roslagen_Män[[#This Row],[Århundrade]],tbl_LK_Roslagen_Män[[#This Row],[Född]])</f>
        <v>1974</v>
      </c>
      <c r="M474" s="44">
        <f>tbl_LK_Roslagen_Män[[#This Row],[År]]-tbl_LK_Roslagen_Män[[#This Row],[Född_år]]</f>
        <v>45</v>
      </c>
      <c r="N474" t="str">
        <f t="shared" si="7"/>
        <v>K/M45-49</v>
      </c>
    </row>
    <row r="475" spans="1:14" ht="18" customHeight="1">
      <c r="A475" s="34" t="s">
        <v>361</v>
      </c>
      <c r="B475" s="35" t="s">
        <v>359</v>
      </c>
      <c r="C475" s="36" t="s">
        <v>360</v>
      </c>
      <c r="D475" s="35" t="s">
        <v>200</v>
      </c>
      <c r="E475" s="37">
        <v>43611</v>
      </c>
      <c r="F475" s="35" t="s">
        <v>306</v>
      </c>
      <c r="G475" s="35" t="s">
        <v>208</v>
      </c>
      <c r="H475" s="38">
        <v>43612</v>
      </c>
      <c r="I475" s="43" t="str">
        <f>RIGHT(tbl_LK_Roslagen_Män[[#This Row],[Person]],2)</f>
        <v>00</v>
      </c>
      <c r="J475" s="45" t="str">
        <f>TEXT(tbl_LK_Roslagen_Män[[#This Row],[När]],"ÅÅÅÅ")</f>
        <v>2019</v>
      </c>
      <c r="K475" s="44">
        <f>IF(tbl_LK_Roslagen_Män[[#This Row],[Född]]&lt;"23",20,19)</f>
        <v>20</v>
      </c>
      <c r="L475" s="44" t="str">
        <f>CONCATENATE(tbl_LK_Roslagen_Män[[#This Row],[Århundrade]],tbl_LK_Roslagen_Män[[#This Row],[Född]])</f>
        <v>2000</v>
      </c>
      <c r="M475" s="44">
        <f>tbl_LK_Roslagen_Män[[#This Row],[År]]-tbl_LK_Roslagen_Män[[#This Row],[Född_år]]</f>
        <v>19</v>
      </c>
      <c r="N475" t="str">
        <f t="shared" si="7"/>
        <v>F/P19 Junior</v>
      </c>
    </row>
    <row r="476" spans="1:14" ht="18" customHeight="1">
      <c r="A476" s="3"/>
    </row>
    <row r="477" spans="1:14" ht="18" customHeight="1">
      <c r="A477" s="3"/>
    </row>
    <row r="478" spans="1:14" ht="18" customHeight="1">
      <c r="A478" s="3"/>
    </row>
    <row r="479" spans="1:14" ht="18" customHeight="1">
      <c r="A479" s="3"/>
    </row>
    <row r="480" spans="1:14" ht="18" customHeight="1">
      <c r="A480" s="3"/>
    </row>
    <row r="481" spans="1:1" ht="18" customHeight="1">
      <c r="A481" s="3"/>
    </row>
    <row r="482" spans="1:1" ht="18" customHeight="1">
      <c r="A482" s="3"/>
    </row>
    <row r="483" spans="1:1" ht="18" customHeight="1">
      <c r="A483" s="3"/>
    </row>
    <row r="484" spans="1:1" ht="18" customHeight="1">
      <c r="A484" s="3"/>
    </row>
    <row r="485" spans="1:1" ht="18" customHeight="1">
      <c r="A485" s="3"/>
    </row>
    <row r="486" spans="1:1" ht="18" customHeight="1">
      <c r="A486" s="3"/>
    </row>
    <row r="487" spans="1:1" ht="18" customHeight="1">
      <c r="A487" s="3"/>
    </row>
    <row r="488" spans="1:1" ht="18" customHeight="1">
      <c r="A488" s="3"/>
    </row>
    <row r="489" spans="1:1" ht="18" customHeight="1">
      <c r="A489" s="3"/>
    </row>
    <row r="490" spans="1:1" ht="18" customHeight="1">
      <c r="A490" s="3"/>
    </row>
    <row r="491" spans="1:1" ht="18" customHeight="1">
      <c r="A491" s="3"/>
    </row>
    <row r="492" spans="1:1" ht="18" customHeight="1">
      <c r="A492" s="3"/>
    </row>
    <row r="493" spans="1:1" ht="18" customHeight="1">
      <c r="A493" s="3"/>
    </row>
    <row r="494" spans="1:1" ht="18" customHeight="1">
      <c r="A494" s="3"/>
    </row>
    <row r="495" spans="1:1" ht="18" customHeight="1">
      <c r="A495" s="3"/>
    </row>
    <row r="496" spans="1:1" ht="18" customHeight="1">
      <c r="A496" s="3"/>
    </row>
    <row r="497" spans="1:1" ht="18" customHeight="1">
      <c r="A497" s="3"/>
    </row>
    <row r="498" spans="1:1" ht="18" customHeight="1">
      <c r="A498" s="3"/>
    </row>
    <row r="499" spans="1:1" ht="18" customHeight="1">
      <c r="A499" s="3"/>
    </row>
    <row r="500" spans="1:1" ht="18" customHeight="1">
      <c r="A500" s="3"/>
    </row>
    <row r="501" spans="1:1" ht="18" customHeight="1">
      <c r="A501" s="3"/>
    </row>
    <row r="502" spans="1:1" ht="18" customHeight="1">
      <c r="A502" s="3"/>
    </row>
    <row r="503" spans="1:1" ht="18" customHeight="1">
      <c r="A503" s="3"/>
    </row>
    <row r="504" spans="1:1" ht="18" customHeight="1">
      <c r="A504" s="3"/>
    </row>
    <row r="505" spans="1:1" ht="18" customHeight="1">
      <c r="A505" s="3"/>
    </row>
    <row r="506" spans="1:1" ht="18" customHeight="1">
      <c r="A506" s="3"/>
    </row>
    <row r="507" spans="1:1" ht="18" customHeight="1">
      <c r="A507" s="3"/>
    </row>
    <row r="508" spans="1:1" ht="18" customHeight="1">
      <c r="A508" s="3"/>
    </row>
    <row r="509" spans="1:1" ht="18" customHeight="1">
      <c r="A509" s="3"/>
    </row>
    <row r="510" spans="1:1" ht="18" customHeight="1">
      <c r="A510" s="3"/>
    </row>
    <row r="511" spans="1:1" ht="18" customHeight="1">
      <c r="A511" s="3"/>
    </row>
    <row r="512" spans="1:1" ht="18" customHeight="1">
      <c r="A512" s="3"/>
    </row>
    <row r="513" spans="1:1" ht="18" customHeight="1">
      <c r="A513" s="3"/>
    </row>
    <row r="514" spans="1:1" ht="18" customHeight="1">
      <c r="A514" s="3"/>
    </row>
    <row r="515" spans="1:1" ht="18" customHeight="1">
      <c r="A515" s="3"/>
    </row>
    <row r="516" spans="1:1" ht="18" customHeight="1">
      <c r="A516" s="3"/>
    </row>
    <row r="517" spans="1:1" ht="18" customHeight="1">
      <c r="A517" s="3"/>
    </row>
    <row r="518" spans="1:1" ht="18" customHeight="1">
      <c r="A518" s="3"/>
    </row>
    <row r="519" spans="1:1" ht="18" customHeight="1">
      <c r="A519" s="3"/>
    </row>
    <row r="520" spans="1:1" ht="18" customHeight="1">
      <c r="A520" s="3"/>
    </row>
    <row r="521" spans="1:1" ht="18" customHeight="1">
      <c r="A521" s="3"/>
    </row>
    <row r="522" spans="1:1" ht="18" customHeight="1">
      <c r="A522" s="3"/>
    </row>
    <row r="523" spans="1:1" ht="18" customHeight="1">
      <c r="A523" s="3"/>
    </row>
    <row r="524" spans="1:1" ht="18" customHeight="1">
      <c r="A524" s="3"/>
    </row>
    <row r="525" spans="1:1" ht="18" customHeight="1">
      <c r="A525" s="3"/>
    </row>
    <row r="526" spans="1:1" ht="18" customHeight="1">
      <c r="A526" s="3"/>
    </row>
    <row r="527" spans="1:1" ht="18" customHeight="1">
      <c r="A527" s="3"/>
    </row>
    <row r="528" spans="1:1" ht="18" customHeight="1">
      <c r="A528" s="3"/>
    </row>
    <row r="529" spans="1:1" ht="18" customHeight="1">
      <c r="A529" s="3"/>
    </row>
    <row r="530" spans="1:1" ht="18" customHeight="1">
      <c r="A530" s="3"/>
    </row>
    <row r="531" spans="1:1" ht="18" customHeight="1">
      <c r="A531" s="3"/>
    </row>
    <row r="532" spans="1:1" ht="18" customHeight="1">
      <c r="A532" s="3"/>
    </row>
    <row r="533" spans="1:1" ht="18" customHeight="1">
      <c r="A533" s="3"/>
    </row>
    <row r="534" spans="1:1" ht="18" customHeight="1">
      <c r="A534" s="3"/>
    </row>
    <row r="535" spans="1:1" ht="18" customHeight="1">
      <c r="A535" s="3"/>
    </row>
    <row r="536" spans="1:1" ht="18" customHeight="1">
      <c r="A536" s="3"/>
    </row>
    <row r="537" spans="1:1" ht="18" customHeight="1">
      <c r="A537" s="3"/>
    </row>
    <row r="538" spans="1:1" ht="18" customHeight="1">
      <c r="A538" s="3"/>
    </row>
    <row r="539" spans="1:1" ht="18" customHeight="1">
      <c r="A539" s="3"/>
    </row>
    <row r="540" spans="1:1" ht="18" customHeight="1">
      <c r="A540" s="3"/>
    </row>
    <row r="541" spans="1:1" ht="18" customHeight="1">
      <c r="A541" s="3"/>
    </row>
    <row r="542" spans="1:1" ht="18" customHeight="1">
      <c r="A542" s="3"/>
    </row>
    <row r="543" spans="1:1" ht="18" customHeight="1">
      <c r="A543" s="3"/>
    </row>
    <row r="544" spans="1:1" ht="18" customHeight="1">
      <c r="A544" s="3"/>
    </row>
    <row r="545" spans="1:1" ht="18" customHeight="1">
      <c r="A545" s="3"/>
    </row>
    <row r="546" spans="1:1" ht="18" customHeight="1">
      <c r="A546" s="3"/>
    </row>
    <row r="547" spans="1:1" ht="18" customHeight="1">
      <c r="A547" s="3"/>
    </row>
    <row r="548" spans="1:1" ht="18" customHeight="1">
      <c r="A548" s="3"/>
    </row>
    <row r="549" spans="1:1" ht="18" customHeight="1">
      <c r="A549" s="3"/>
    </row>
    <row r="550" spans="1:1" ht="18" customHeight="1">
      <c r="A550" s="3"/>
    </row>
    <row r="551" spans="1:1" ht="18" customHeight="1">
      <c r="A551" s="3"/>
    </row>
    <row r="552" spans="1:1" ht="18" customHeight="1">
      <c r="A552" s="3"/>
    </row>
    <row r="553" spans="1:1" ht="18" customHeight="1">
      <c r="A553" s="3"/>
    </row>
    <row r="554" spans="1:1" ht="18" customHeight="1">
      <c r="A554" s="3"/>
    </row>
    <row r="555" spans="1:1" ht="18" customHeight="1">
      <c r="A555" s="3"/>
    </row>
    <row r="556" spans="1:1" ht="18" customHeight="1">
      <c r="A556" s="3"/>
    </row>
    <row r="557" spans="1:1" ht="18" customHeight="1">
      <c r="A557" s="3"/>
    </row>
    <row r="558" spans="1:1" ht="18" customHeight="1">
      <c r="A558" s="3"/>
    </row>
    <row r="559" spans="1:1" ht="18" customHeight="1">
      <c r="A559" s="3"/>
    </row>
    <row r="560" spans="1:1" ht="18" customHeight="1">
      <c r="A560" s="3"/>
    </row>
    <row r="561" spans="1:1" ht="18" customHeight="1">
      <c r="A561" s="3"/>
    </row>
    <row r="562" spans="1:1" ht="18" customHeight="1">
      <c r="A562" s="3"/>
    </row>
    <row r="563" spans="1:1" ht="18" customHeight="1">
      <c r="A563" s="3"/>
    </row>
    <row r="564" spans="1:1" ht="18" customHeight="1">
      <c r="A564" s="3"/>
    </row>
    <row r="565" spans="1:1" ht="18" customHeight="1">
      <c r="A565" s="3"/>
    </row>
    <row r="566" spans="1:1" ht="18" customHeight="1">
      <c r="A566" s="3"/>
    </row>
    <row r="567" spans="1:1" ht="18" customHeight="1">
      <c r="A567" s="3"/>
    </row>
    <row r="568" spans="1:1" ht="18" customHeight="1">
      <c r="A568" s="3"/>
    </row>
    <row r="569" spans="1:1" ht="18" customHeight="1">
      <c r="A569" s="3"/>
    </row>
    <row r="570" spans="1:1" ht="18" customHeight="1">
      <c r="A570" s="3"/>
    </row>
    <row r="571" spans="1:1" ht="18" customHeight="1">
      <c r="A571" s="3"/>
    </row>
    <row r="572" spans="1:1" ht="18" customHeight="1">
      <c r="A572" s="3"/>
    </row>
    <row r="573" spans="1:1" ht="18" customHeight="1">
      <c r="A573" s="3"/>
    </row>
  </sheetData>
  <sortState xmlns:xlrd2="http://schemas.microsoft.com/office/spreadsheetml/2017/richdata2" ref="A2:H475">
    <sortCondition ref="A2:A475"/>
    <sortCondition ref="B2:B475"/>
  </sortState>
  <phoneticPr fontId="5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1B77D-9A29-6F4D-B62A-04EBA9412AB0}">
  <dimension ref="A1:N374"/>
  <sheetViews>
    <sheetView workbookViewId="0">
      <pane ySplit="1" topLeftCell="A44" activePane="bottomLeft" state="frozen"/>
      <selection pane="bottomLeft" activeCell="C384" sqref="C384"/>
    </sheetView>
  </sheetViews>
  <sheetFormatPr baseColWidth="10" defaultRowHeight="16"/>
  <cols>
    <col min="1" max="1" width="15.83203125" bestFit="1" customWidth="1"/>
    <col min="2" max="2" width="12.83203125" bestFit="1" customWidth="1"/>
    <col min="3" max="3" width="32.6640625" bestFit="1" customWidth="1"/>
    <col min="4" max="4" width="14.6640625" bestFit="1" customWidth="1"/>
    <col min="5" max="5" width="11.83203125" bestFit="1" customWidth="1"/>
    <col min="6" max="6" width="25.33203125" bestFit="1" customWidth="1"/>
    <col min="7" max="7" width="52.6640625" bestFit="1" customWidth="1"/>
    <col min="8" max="8" width="16.1640625" customWidth="1"/>
    <col min="14" max="14" width="13.5" bestFit="1" customWidth="1"/>
  </cols>
  <sheetData>
    <row r="1" spans="1:14" ht="18">
      <c r="A1" s="32" t="s">
        <v>6</v>
      </c>
      <c r="B1" s="32" t="s">
        <v>0</v>
      </c>
      <c r="C1" s="32" t="s">
        <v>1</v>
      </c>
      <c r="D1" s="32" t="s">
        <v>2</v>
      </c>
      <c r="E1" s="32" t="s">
        <v>3</v>
      </c>
      <c r="F1" s="32" t="s">
        <v>115</v>
      </c>
      <c r="G1" s="32" t="s">
        <v>4</v>
      </c>
      <c r="H1" s="33" t="s">
        <v>5</v>
      </c>
      <c r="I1" s="32" t="s">
        <v>738</v>
      </c>
      <c r="J1" s="32" t="s">
        <v>1315</v>
      </c>
      <c r="K1" s="32" t="s">
        <v>1324</v>
      </c>
      <c r="L1" s="32" t="s">
        <v>1323</v>
      </c>
      <c r="M1" s="32" t="s">
        <v>1325</v>
      </c>
      <c r="N1" s="32" t="s">
        <v>739</v>
      </c>
    </row>
    <row r="2" spans="1:14">
      <c r="A2" s="1">
        <v>60</v>
      </c>
      <c r="B2" s="4" t="s">
        <v>740</v>
      </c>
      <c r="C2" s="4" t="s">
        <v>434</v>
      </c>
      <c r="D2" s="4" t="s">
        <v>9</v>
      </c>
      <c r="E2" s="5">
        <v>42875</v>
      </c>
      <c r="F2" s="4"/>
      <c r="G2" s="4" t="s">
        <v>435</v>
      </c>
      <c r="H2" s="29">
        <v>42964</v>
      </c>
      <c r="I2" t="str">
        <f>RIGHT(Tabell2_LK_Roslagen_Kvinnor[[#This Row],[Person]],2)</f>
        <v>07</v>
      </c>
      <c r="J2" t="str">
        <f>TEXT(Tabell2_LK_Roslagen_Kvinnor[[#This Row],[När]],"ÅÅÅÅ")</f>
        <v>2017</v>
      </c>
      <c r="K2">
        <f>IF(Tabell2_LK_Roslagen_Kvinnor[[#This Row],[Född]]&lt;"23",20,19)</f>
        <v>20</v>
      </c>
      <c r="L2" s="44" t="str">
        <f>CONCATENATE(Tabell2_LK_Roslagen_Kvinnor[[#This Row],[Århundrade]],Tabell2_LK_Roslagen_Kvinnor[[#This Row],[Född]])</f>
        <v>2007</v>
      </c>
      <c r="M2" s="44">
        <f>Tabell2_LK_Roslagen_Kvinnor[[#This Row],[År]]-Tabell2_LK_Roslagen_Kvinnor[[#This Row],[Född_år]]</f>
        <v>10</v>
      </c>
      <c r="N2" t="str">
        <f t="shared" ref="N2:N65" si="0">IF(M2&gt;=80,"K/M80-84",IF(M2&gt;=75,"K/M75-79",IF(M2&gt;=70,"K/M70-74",IF(M2&gt;=65,"K/M65-69",IF(M2&gt;=60,"K/M60-64",IF(M2&gt;=55,"K/M55-59",IF(M2&gt;=50,"K/M50-54",IF(M2&gt;=45,"K/M45-49",IF(M2&gt;=40,"K/M40-44",IF(M2&gt;=35,"K/M35-39",IF(M2&gt;=23,"K/M Senior",IF(M2&gt;=20,"K/M22 Junior",IF(M2&gt;=18,"F/P19 Junior",IF(M2&gt;=16,"F/P17 Ungdom",IF(M2&gt;=14,"F/P15 Ungdom",IF(M2&gt;=12,"F/P13 Ungdom","Barn"))))))))))))))))</f>
        <v>Barn</v>
      </c>
    </row>
    <row r="3" spans="1:14">
      <c r="A3" s="1">
        <v>60</v>
      </c>
      <c r="B3" s="1" t="s">
        <v>547</v>
      </c>
      <c r="C3" s="4" t="s">
        <v>548</v>
      </c>
      <c r="D3" s="1" t="s">
        <v>9</v>
      </c>
      <c r="E3" s="2">
        <v>43327</v>
      </c>
      <c r="F3" s="4" t="s">
        <v>118</v>
      </c>
      <c r="G3" s="1" t="s">
        <v>549</v>
      </c>
      <c r="H3" s="29">
        <v>43328</v>
      </c>
      <c r="I3" t="str">
        <f>RIGHT(Tabell2_LK_Roslagen_Kvinnor[[#This Row],[Person]],2)</f>
        <v>13</v>
      </c>
      <c r="J3" t="str">
        <f>TEXT(Tabell2_LK_Roslagen_Kvinnor[[#This Row],[När]],"ÅÅÅÅ")</f>
        <v>2018</v>
      </c>
      <c r="K3">
        <f>IF(Tabell2_LK_Roslagen_Kvinnor[[#This Row],[Född]]&lt;"23",20,19)</f>
        <v>20</v>
      </c>
      <c r="L3" t="str">
        <f>CONCATENATE(Tabell2_LK_Roslagen_Kvinnor[[#This Row],[Århundrade]],Tabell2_LK_Roslagen_Kvinnor[[#This Row],[Född]])</f>
        <v>2013</v>
      </c>
      <c r="M3">
        <f>Tabell2_LK_Roslagen_Kvinnor[[#This Row],[År]]-Tabell2_LK_Roslagen_Kvinnor[[#This Row],[Född_år]]</f>
        <v>5</v>
      </c>
      <c r="N3" t="str">
        <f t="shared" si="0"/>
        <v>Barn</v>
      </c>
    </row>
    <row r="4" spans="1:14">
      <c r="A4" s="1">
        <v>60</v>
      </c>
      <c r="B4" s="1" t="s">
        <v>550</v>
      </c>
      <c r="C4" s="4" t="s">
        <v>551</v>
      </c>
      <c r="D4" s="1" t="s">
        <v>9</v>
      </c>
      <c r="E4" s="2">
        <v>43327</v>
      </c>
      <c r="F4" s="1" t="s">
        <v>118</v>
      </c>
      <c r="G4" s="1" t="s">
        <v>552</v>
      </c>
      <c r="H4" s="29">
        <v>43328</v>
      </c>
      <c r="I4" t="str">
        <f>RIGHT(Tabell2_LK_Roslagen_Kvinnor[[#This Row],[Person]],2)</f>
        <v>11</v>
      </c>
      <c r="J4" t="str">
        <f>TEXT(Tabell2_LK_Roslagen_Kvinnor[[#This Row],[När]],"ÅÅÅÅ")</f>
        <v>2018</v>
      </c>
      <c r="K4">
        <f>IF(Tabell2_LK_Roslagen_Kvinnor[[#This Row],[Född]]&lt;"23",20,19)</f>
        <v>20</v>
      </c>
      <c r="L4" t="str">
        <f>CONCATENATE(Tabell2_LK_Roslagen_Kvinnor[[#This Row],[Århundrade]],Tabell2_LK_Roslagen_Kvinnor[[#This Row],[Född]])</f>
        <v>2011</v>
      </c>
      <c r="M4">
        <f>Tabell2_LK_Roslagen_Kvinnor[[#This Row],[År]]-Tabell2_LK_Roslagen_Kvinnor[[#This Row],[Född_år]]</f>
        <v>7</v>
      </c>
      <c r="N4" t="str">
        <f t="shared" si="0"/>
        <v>Barn</v>
      </c>
    </row>
    <row r="5" spans="1:14">
      <c r="A5" s="1">
        <v>80</v>
      </c>
      <c r="B5" s="1" t="s">
        <v>553</v>
      </c>
      <c r="C5" s="4" t="s">
        <v>554</v>
      </c>
      <c r="D5" s="1" t="s">
        <v>9</v>
      </c>
      <c r="E5" s="2">
        <v>43334</v>
      </c>
      <c r="F5" s="1" t="s">
        <v>118</v>
      </c>
      <c r="G5" s="1" t="s">
        <v>555</v>
      </c>
      <c r="H5" s="29">
        <v>43336</v>
      </c>
      <c r="I5" t="str">
        <f>RIGHT(Tabell2_LK_Roslagen_Kvinnor[[#This Row],[Person]],2)</f>
        <v>10</v>
      </c>
      <c r="J5" t="str">
        <f>TEXT(Tabell2_LK_Roslagen_Kvinnor[[#This Row],[När]],"ÅÅÅÅ")</f>
        <v>2018</v>
      </c>
      <c r="K5">
        <f>IF(Tabell2_LK_Roslagen_Kvinnor[[#This Row],[Född]]&lt;"23",20,19)</f>
        <v>20</v>
      </c>
      <c r="L5" t="str">
        <f>CONCATENATE(Tabell2_LK_Roslagen_Kvinnor[[#This Row],[Århundrade]],Tabell2_LK_Roslagen_Kvinnor[[#This Row],[Född]])</f>
        <v>2010</v>
      </c>
      <c r="M5">
        <f>Tabell2_LK_Roslagen_Kvinnor[[#This Row],[År]]-Tabell2_LK_Roslagen_Kvinnor[[#This Row],[Född_år]]</f>
        <v>8</v>
      </c>
      <c r="N5" t="str">
        <f t="shared" si="0"/>
        <v>Barn</v>
      </c>
    </row>
    <row r="6" spans="1:14">
      <c r="A6" s="1">
        <v>80</v>
      </c>
      <c r="B6" s="1" t="s">
        <v>556</v>
      </c>
      <c r="C6" s="4" t="s">
        <v>548</v>
      </c>
      <c r="D6" s="1" t="s">
        <v>9</v>
      </c>
      <c r="E6" s="2">
        <v>43334</v>
      </c>
      <c r="F6" s="1" t="s">
        <v>121</v>
      </c>
      <c r="G6" s="1" t="s">
        <v>557</v>
      </c>
      <c r="H6" s="29">
        <v>43336</v>
      </c>
      <c r="I6" t="str">
        <f>RIGHT(Tabell2_LK_Roslagen_Kvinnor[[#This Row],[Person]],2)</f>
        <v>13</v>
      </c>
      <c r="J6" t="str">
        <f>TEXT(Tabell2_LK_Roslagen_Kvinnor[[#This Row],[När]],"ÅÅÅÅ")</f>
        <v>2018</v>
      </c>
      <c r="K6">
        <f>IF(Tabell2_LK_Roslagen_Kvinnor[[#This Row],[Född]]&lt;"23",20,19)</f>
        <v>20</v>
      </c>
      <c r="L6" t="str">
        <f>CONCATENATE(Tabell2_LK_Roslagen_Kvinnor[[#This Row],[Århundrade]],Tabell2_LK_Roslagen_Kvinnor[[#This Row],[Född]])</f>
        <v>2013</v>
      </c>
      <c r="M6">
        <f>Tabell2_LK_Roslagen_Kvinnor[[#This Row],[År]]-Tabell2_LK_Roslagen_Kvinnor[[#This Row],[Född_år]]</f>
        <v>5</v>
      </c>
      <c r="N6" t="str">
        <f t="shared" si="0"/>
        <v>Barn</v>
      </c>
    </row>
    <row r="7" spans="1:14">
      <c r="A7" s="1">
        <v>80</v>
      </c>
      <c r="B7" s="1" t="s">
        <v>558</v>
      </c>
      <c r="C7" s="4" t="s">
        <v>551</v>
      </c>
      <c r="D7" s="1" t="s">
        <v>9</v>
      </c>
      <c r="E7" s="2">
        <v>43334</v>
      </c>
      <c r="F7" s="1" t="s">
        <v>121</v>
      </c>
      <c r="G7" s="1" t="s">
        <v>559</v>
      </c>
      <c r="H7" s="29">
        <v>43336</v>
      </c>
      <c r="I7" t="str">
        <f>RIGHT(Tabell2_LK_Roslagen_Kvinnor[[#This Row],[Person]],2)</f>
        <v>11</v>
      </c>
      <c r="J7" t="str">
        <f>TEXT(Tabell2_LK_Roslagen_Kvinnor[[#This Row],[När]],"ÅÅÅÅ")</f>
        <v>2018</v>
      </c>
      <c r="K7">
        <f>IF(Tabell2_LK_Roslagen_Kvinnor[[#This Row],[Född]]&lt;"23",20,19)</f>
        <v>20</v>
      </c>
      <c r="L7" t="str">
        <f>CONCATENATE(Tabell2_LK_Roslagen_Kvinnor[[#This Row],[Århundrade]],Tabell2_LK_Roslagen_Kvinnor[[#This Row],[Född]])</f>
        <v>2011</v>
      </c>
      <c r="M7">
        <f>Tabell2_LK_Roslagen_Kvinnor[[#This Row],[År]]-Tabell2_LK_Roslagen_Kvinnor[[#This Row],[Född_år]]</f>
        <v>7</v>
      </c>
      <c r="N7" t="str">
        <f t="shared" si="0"/>
        <v>Barn</v>
      </c>
    </row>
    <row r="8" spans="1:14">
      <c r="A8" s="1">
        <v>100</v>
      </c>
      <c r="B8" s="4" t="s">
        <v>436</v>
      </c>
      <c r="C8" s="4" t="s">
        <v>437</v>
      </c>
      <c r="D8" s="4" t="s">
        <v>9</v>
      </c>
      <c r="E8" s="5">
        <v>42963</v>
      </c>
      <c r="F8" s="4"/>
      <c r="G8" s="4" t="s">
        <v>438</v>
      </c>
      <c r="H8" s="29">
        <v>42964</v>
      </c>
      <c r="I8" t="str">
        <f>RIGHT(Tabell2_LK_Roslagen_Kvinnor[[#This Row],[Person]],2)</f>
        <v>86</v>
      </c>
      <c r="J8" t="str">
        <f>TEXT(Tabell2_LK_Roslagen_Kvinnor[[#This Row],[När]],"ÅÅÅÅ")</f>
        <v>2017</v>
      </c>
      <c r="K8">
        <f>IF(Tabell2_LK_Roslagen_Kvinnor[[#This Row],[Född]]&lt;"23",20,19)</f>
        <v>19</v>
      </c>
      <c r="L8" t="str">
        <f>CONCATENATE(Tabell2_LK_Roslagen_Kvinnor[[#This Row],[Århundrade]],Tabell2_LK_Roslagen_Kvinnor[[#This Row],[Född]])</f>
        <v>1986</v>
      </c>
      <c r="M8">
        <f>Tabell2_LK_Roslagen_Kvinnor[[#This Row],[År]]-Tabell2_LK_Roslagen_Kvinnor[[#This Row],[Född_år]]</f>
        <v>31</v>
      </c>
      <c r="N8" t="str">
        <f t="shared" si="0"/>
        <v>K/M Senior</v>
      </c>
    </row>
    <row r="9" spans="1:14">
      <c r="A9" s="1">
        <v>100</v>
      </c>
      <c r="B9" s="1" t="s">
        <v>560</v>
      </c>
      <c r="C9" s="4" t="s">
        <v>440</v>
      </c>
      <c r="D9" s="1" t="s">
        <v>9</v>
      </c>
      <c r="E9" s="2">
        <v>43327</v>
      </c>
      <c r="F9" s="4" t="s">
        <v>118</v>
      </c>
      <c r="G9" s="1" t="s">
        <v>561</v>
      </c>
      <c r="H9" s="29">
        <v>43328</v>
      </c>
      <c r="I9" t="str">
        <f>RIGHT(Tabell2_LK_Roslagen_Kvinnor[[#This Row],[Person]],2)</f>
        <v>98</v>
      </c>
      <c r="J9" t="str">
        <f>TEXT(Tabell2_LK_Roslagen_Kvinnor[[#This Row],[När]],"ÅÅÅÅ")</f>
        <v>2018</v>
      </c>
      <c r="K9">
        <f>IF(Tabell2_LK_Roslagen_Kvinnor[[#This Row],[Född]]&lt;"23",20,19)</f>
        <v>19</v>
      </c>
      <c r="L9" t="str">
        <f>CONCATENATE(Tabell2_LK_Roslagen_Kvinnor[[#This Row],[Århundrade]],Tabell2_LK_Roslagen_Kvinnor[[#This Row],[Född]])</f>
        <v>1998</v>
      </c>
      <c r="M9">
        <f>Tabell2_LK_Roslagen_Kvinnor[[#This Row],[År]]-Tabell2_LK_Roslagen_Kvinnor[[#This Row],[Född_år]]</f>
        <v>20</v>
      </c>
      <c r="N9" t="str">
        <f t="shared" si="0"/>
        <v>K/M22 Junior</v>
      </c>
    </row>
    <row r="10" spans="1:14">
      <c r="A10" s="1">
        <v>100</v>
      </c>
      <c r="B10" s="4" t="s">
        <v>439</v>
      </c>
      <c r="C10" s="4" t="s">
        <v>440</v>
      </c>
      <c r="D10" s="4" t="s">
        <v>9</v>
      </c>
      <c r="E10" s="5">
        <v>42963</v>
      </c>
      <c r="F10" s="4"/>
      <c r="G10" s="4" t="s">
        <v>441</v>
      </c>
      <c r="H10" s="29">
        <v>42964</v>
      </c>
      <c r="I10" t="str">
        <f>RIGHT(Tabell2_LK_Roslagen_Kvinnor[[#This Row],[Person]],2)</f>
        <v>98</v>
      </c>
      <c r="J10" t="str">
        <f>TEXT(Tabell2_LK_Roslagen_Kvinnor[[#This Row],[När]],"ÅÅÅÅ")</f>
        <v>2017</v>
      </c>
      <c r="K10">
        <f>IF(Tabell2_LK_Roslagen_Kvinnor[[#This Row],[Född]]&lt;"23",20,19)</f>
        <v>19</v>
      </c>
      <c r="L10" t="str">
        <f>CONCATENATE(Tabell2_LK_Roslagen_Kvinnor[[#This Row],[Århundrade]],Tabell2_LK_Roslagen_Kvinnor[[#This Row],[Född]])</f>
        <v>1998</v>
      </c>
      <c r="M10">
        <f>Tabell2_LK_Roslagen_Kvinnor[[#This Row],[År]]-Tabell2_LK_Roslagen_Kvinnor[[#This Row],[Född_år]]</f>
        <v>19</v>
      </c>
      <c r="N10" t="str">
        <f t="shared" si="0"/>
        <v>F/P19 Junior</v>
      </c>
    </row>
    <row r="11" spans="1:14">
      <c r="A11" s="1">
        <v>100</v>
      </c>
      <c r="B11" s="4" t="s">
        <v>442</v>
      </c>
      <c r="C11" s="4" t="s">
        <v>443</v>
      </c>
      <c r="D11" s="4" t="s">
        <v>9</v>
      </c>
      <c r="E11" s="5">
        <v>42963</v>
      </c>
      <c r="F11" s="4"/>
      <c r="G11" s="4" t="s">
        <v>444</v>
      </c>
      <c r="H11" s="29">
        <v>42964</v>
      </c>
      <c r="I11" t="str">
        <f>RIGHT(Tabell2_LK_Roslagen_Kvinnor[[#This Row],[Person]],2)</f>
        <v>74</v>
      </c>
      <c r="J11" t="str">
        <f>TEXT(Tabell2_LK_Roslagen_Kvinnor[[#This Row],[När]],"ÅÅÅÅ")</f>
        <v>2017</v>
      </c>
      <c r="K11">
        <f>IF(Tabell2_LK_Roslagen_Kvinnor[[#This Row],[Född]]&lt;"23",20,19)</f>
        <v>19</v>
      </c>
      <c r="L11" t="str">
        <f>CONCATENATE(Tabell2_LK_Roslagen_Kvinnor[[#This Row],[Århundrade]],Tabell2_LK_Roslagen_Kvinnor[[#This Row],[Född]])</f>
        <v>1974</v>
      </c>
      <c r="M11">
        <f>Tabell2_LK_Roslagen_Kvinnor[[#This Row],[År]]-Tabell2_LK_Roslagen_Kvinnor[[#This Row],[Född_år]]</f>
        <v>43</v>
      </c>
      <c r="N11" t="str">
        <f t="shared" si="0"/>
        <v>K/M40-44</v>
      </c>
    </row>
    <row r="12" spans="1:14">
      <c r="A12" s="1">
        <v>100</v>
      </c>
      <c r="B12" s="1" t="s">
        <v>562</v>
      </c>
      <c r="C12" s="4" t="s">
        <v>563</v>
      </c>
      <c r="D12" s="1" t="s">
        <v>9</v>
      </c>
      <c r="E12" s="2">
        <v>43327</v>
      </c>
      <c r="F12" s="1" t="s">
        <v>118</v>
      </c>
      <c r="G12" s="1" t="s">
        <v>564</v>
      </c>
      <c r="H12" s="29">
        <v>43328</v>
      </c>
      <c r="I12" t="str">
        <f>RIGHT(Tabell2_LK_Roslagen_Kvinnor[[#This Row],[Person]],2)</f>
        <v>88</v>
      </c>
      <c r="J12" t="str">
        <f>TEXT(Tabell2_LK_Roslagen_Kvinnor[[#This Row],[När]],"ÅÅÅÅ")</f>
        <v>2018</v>
      </c>
      <c r="K12">
        <f>IF(Tabell2_LK_Roslagen_Kvinnor[[#This Row],[Född]]&lt;"23",20,19)</f>
        <v>19</v>
      </c>
      <c r="L12" t="str">
        <f>CONCATENATE(Tabell2_LK_Roslagen_Kvinnor[[#This Row],[Århundrade]],Tabell2_LK_Roslagen_Kvinnor[[#This Row],[Född]])</f>
        <v>1988</v>
      </c>
      <c r="M12">
        <f>Tabell2_LK_Roslagen_Kvinnor[[#This Row],[År]]-Tabell2_LK_Roslagen_Kvinnor[[#This Row],[Född_år]]</f>
        <v>30</v>
      </c>
      <c r="N12" t="str">
        <f t="shared" si="0"/>
        <v>K/M Senior</v>
      </c>
    </row>
    <row r="13" spans="1:14">
      <c r="A13" s="1">
        <v>100</v>
      </c>
      <c r="B13" s="1" t="s">
        <v>565</v>
      </c>
      <c r="C13" s="4" t="s">
        <v>443</v>
      </c>
      <c r="D13" s="1" t="s">
        <v>9</v>
      </c>
      <c r="E13" s="2">
        <v>43327</v>
      </c>
      <c r="F13" s="4" t="s">
        <v>118</v>
      </c>
      <c r="G13" s="1" t="s">
        <v>564</v>
      </c>
      <c r="H13" s="29">
        <v>43328</v>
      </c>
      <c r="I13" t="str">
        <f>RIGHT(Tabell2_LK_Roslagen_Kvinnor[[#This Row],[Person]],2)</f>
        <v>74</v>
      </c>
      <c r="J13" t="str">
        <f>TEXT(Tabell2_LK_Roslagen_Kvinnor[[#This Row],[När]],"ÅÅÅÅ")</f>
        <v>2018</v>
      </c>
      <c r="K13">
        <f>IF(Tabell2_LK_Roslagen_Kvinnor[[#This Row],[Född]]&lt;"23",20,19)</f>
        <v>19</v>
      </c>
      <c r="L13" t="str">
        <f>CONCATENATE(Tabell2_LK_Roslagen_Kvinnor[[#This Row],[Århundrade]],Tabell2_LK_Roslagen_Kvinnor[[#This Row],[Född]])</f>
        <v>1974</v>
      </c>
      <c r="M13">
        <f>Tabell2_LK_Roslagen_Kvinnor[[#This Row],[År]]-Tabell2_LK_Roslagen_Kvinnor[[#This Row],[Född_år]]</f>
        <v>44</v>
      </c>
      <c r="N13" t="str">
        <f t="shared" si="0"/>
        <v>K/M40-44</v>
      </c>
    </row>
    <row r="14" spans="1:14">
      <c r="A14" s="1">
        <v>100</v>
      </c>
      <c r="B14" s="1" t="s">
        <v>566</v>
      </c>
      <c r="C14" s="4" t="s">
        <v>548</v>
      </c>
      <c r="D14" s="1" t="s">
        <v>9</v>
      </c>
      <c r="E14" s="2">
        <v>43341</v>
      </c>
      <c r="F14" s="4" t="s">
        <v>118</v>
      </c>
      <c r="G14" s="1" t="s">
        <v>567</v>
      </c>
      <c r="H14" s="29">
        <v>43342</v>
      </c>
      <c r="I14" t="str">
        <f>RIGHT(Tabell2_LK_Roslagen_Kvinnor[[#This Row],[Person]],2)</f>
        <v>13</v>
      </c>
      <c r="J14" t="str">
        <f>TEXT(Tabell2_LK_Roslagen_Kvinnor[[#This Row],[När]],"ÅÅÅÅ")</f>
        <v>2018</v>
      </c>
      <c r="K14">
        <f>IF(Tabell2_LK_Roslagen_Kvinnor[[#This Row],[Född]]&lt;"23",20,19)</f>
        <v>20</v>
      </c>
      <c r="L14" t="str">
        <f>CONCATENATE(Tabell2_LK_Roslagen_Kvinnor[[#This Row],[Århundrade]],Tabell2_LK_Roslagen_Kvinnor[[#This Row],[Född]])</f>
        <v>2013</v>
      </c>
      <c r="M14">
        <f>Tabell2_LK_Roslagen_Kvinnor[[#This Row],[År]]-Tabell2_LK_Roslagen_Kvinnor[[#This Row],[Född_år]]</f>
        <v>5</v>
      </c>
      <c r="N14" t="str">
        <f t="shared" si="0"/>
        <v>Barn</v>
      </c>
    </row>
    <row r="15" spans="1:14">
      <c r="A15" s="1">
        <v>200</v>
      </c>
      <c r="B15" s="4" t="s">
        <v>445</v>
      </c>
      <c r="C15" s="4" t="s">
        <v>437</v>
      </c>
      <c r="D15" s="4" t="s">
        <v>9</v>
      </c>
      <c r="E15" s="5">
        <v>42970</v>
      </c>
      <c r="F15" s="4"/>
      <c r="G15" s="4" t="s">
        <v>438</v>
      </c>
      <c r="H15" s="29">
        <v>42971</v>
      </c>
      <c r="I15" t="str">
        <f>RIGHT(Tabell2_LK_Roslagen_Kvinnor[[#This Row],[Person]],2)</f>
        <v>86</v>
      </c>
      <c r="J15" t="str">
        <f>TEXT(Tabell2_LK_Roslagen_Kvinnor[[#This Row],[När]],"ÅÅÅÅ")</f>
        <v>2017</v>
      </c>
      <c r="K15">
        <f>IF(Tabell2_LK_Roslagen_Kvinnor[[#This Row],[Född]]&lt;"23",20,19)</f>
        <v>19</v>
      </c>
      <c r="L15" t="str">
        <f>CONCATENATE(Tabell2_LK_Roslagen_Kvinnor[[#This Row],[Århundrade]],Tabell2_LK_Roslagen_Kvinnor[[#This Row],[Född]])</f>
        <v>1986</v>
      </c>
      <c r="M15">
        <f>Tabell2_LK_Roslagen_Kvinnor[[#This Row],[År]]-Tabell2_LK_Roslagen_Kvinnor[[#This Row],[Född_år]]</f>
        <v>31</v>
      </c>
      <c r="N15" t="str">
        <f t="shared" si="0"/>
        <v>K/M Senior</v>
      </c>
    </row>
    <row r="16" spans="1:14">
      <c r="A16" s="1">
        <v>200</v>
      </c>
      <c r="B16" s="4" t="s">
        <v>446</v>
      </c>
      <c r="C16" s="4" t="s">
        <v>437</v>
      </c>
      <c r="D16" s="4" t="s">
        <v>37</v>
      </c>
      <c r="E16" s="5">
        <v>42966</v>
      </c>
      <c r="F16" s="4"/>
      <c r="G16" s="4" t="s">
        <v>438</v>
      </c>
      <c r="H16" s="39">
        <v>42968</v>
      </c>
      <c r="I16" t="str">
        <f>RIGHT(Tabell2_LK_Roslagen_Kvinnor[[#This Row],[Person]],2)</f>
        <v>86</v>
      </c>
      <c r="J16" t="str">
        <f>TEXT(Tabell2_LK_Roslagen_Kvinnor[[#This Row],[När]],"ÅÅÅÅ")</f>
        <v>2017</v>
      </c>
      <c r="K16">
        <f>IF(Tabell2_LK_Roslagen_Kvinnor[[#This Row],[Född]]&lt;"23",20,19)</f>
        <v>19</v>
      </c>
      <c r="L16" t="str">
        <f>CONCATENATE(Tabell2_LK_Roslagen_Kvinnor[[#This Row],[Århundrade]],Tabell2_LK_Roslagen_Kvinnor[[#This Row],[Född]])</f>
        <v>1986</v>
      </c>
      <c r="M16">
        <f>Tabell2_LK_Roslagen_Kvinnor[[#This Row],[År]]-Tabell2_LK_Roslagen_Kvinnor[[#This Row],[Född_år]]</f>
        <v>31</v>
      </c>
      <c r="N16" t="str">
        <f t="shared" si="0"/>
        <v>K/M Senior</v>
      </c>
    </row>
    <row r="17" spans="1:14">
      <c r="A17" s="1">
        <v>200</v>
      </c>
      <c r="B17" s="4" t="s">
        <v>447</v>
      </c>
      <c r="C17" s="4" t="s">
        <v>440</v>
      </c>
      <c r="D17" s="4" t="s">
        <v>9</v>
      </c>
      <c r="E17" s="5">
        <v>42970</v>
      </c>
      <c r="F17" s="4"/>
      <c r="G17" s="4" t="s">
        <v>441</v>
      </c>
      <c r="H17" s="29">
        <v>42971</v>
      </c>
      <c r="I17" t="str">
        <f>RIGHT(Tabell2_LK_Roslagen_Kvinnor[[#This Row],[Person]],2)</f>
        <v>98</v>
      </c>
      <c r="J17" t="str">
        <f>TEXT(Tabell2_LK_Roslagen_Kvinnor[[#This Row],[När]],"ÅÅÅÅ")</f>
        <v>2017</v>
      </c>
      <c r="K17">
        <f>IF(Tabell2_LK_Roslagen_Kvinnor[[#This Row],[Född]]&lt;"23",20,19)</f>
        <v>19</v>
      </c>
      <c r="L17" t="str">
        <f>CONCATENATE(Tabell2_LK_Roslagen_Kvinnor[[#This Row],[Århundrade]],Tabell2_LK_Roslagen_Kvinnor[[#This Row],[Född]])</f>
        <v>1998</v>
      </c>
      <c r="M17">
        <f>Tabell2_LK_Roslagen_Kvinnor[[#This Row],[År]]-Tabell2_LK_Roslagen_Kvinnor[[#This Row],[Född_år]]</f>
        <v>19</v>
      </c>
      <c r="N17" t="str">
        <f t="shared" si="0"/>
        <v>F/P19 Junior</v>
      </c>
    </row>
    <row r="18" spans="1:14">
      <c r="A18" s="1">
        <v>200</v>
      </c>
      <c r="B18" s="1" t="s">
        <v>568</v>
      </c>
      <c r="C18" s="4" t="s">
        <v>440</v>
      </c>
      <c r="D18" s="1" t="s">
        <v>9</v>
      </c>
      <c r="E18" s="2">
        <v>43334</v>
      </c>
      <c r="F18" s="1" t="s">
        <v>118</v>
      </c>
      <c r="G18" s="1" t="s">
        <v>569</v>
      </c>
      <c r="H18" s="29">
        <v>43336</v>
      </c>
      <c r="I18" t="str">
        <f>RIGHT(Tabell2_LK_Roslagen_Kvinnor[[#This Row],[Person]],2)</f>
        <v>98</v>
      </c>
      <c r="J18" t="str">
        <f>TEXT(Tabell2_LK_Roslagen_Kvinnor[[#This Row],[När]],"ÅÅÅÅ")</f>
        <v>2018</v>
      </c>
      <c r="K18">
        <f>IF(Tabell2_LK_Roslagen_Kvinnor[[#This Row],[Född]]&lt;"23",20,19)</f>
        <v>19</v>
      </c>
      <c r="L18" t="str">
        <f>CONCATENATE(Tabell2_LK_Roslagen_Kvinnor[[#This Row],[Århundrade]],Tabell2_LK_Roslagen_Kvinnor[[#This Row],[Född]])</f>
        <v>1998</v>
      </c>
      <c r="M18">
        <f>Tabell2_LK_Roslagen_Kvinnor[[#This Row],[År]]-Tabell2_LK_Roslagen_Kvinnor[[#This Row],[Född_år]]</f>
        <v>20</v>
      </c>
      <c r="N18" t="str">
        <f t="shared" si="0"/>
        <v>K/M22 Junior</v>
      </c>
    </row>
    <row r="19" spans="1:14">
      <c r="A19" s="1">
        <v>200</v>
      </c>
      <c r="B19" s="4" t="s">
        <v>448</v>
      </c>
      <c r="C19" s="4" t="s">
        <v>449</v>
      </c>
      <c r="D19" s="4" t="s">
        <v>9</v>
      </c>
      <c r="E19" s="5">
        <v>42970</v>
      </c>
      <c r="F19" s="4"/>
      <c r="G19" s="4"/>
      <c r="H19" s="29">
        <v>42971</v>
      </c>
      <c r="I19" t="str">
        <f>RIGHT(Tabell2_LK_Roslagen_Kvinnor[[#This Row],[Person]],2)</f>
        <v>89</v>
      </c>
      <c r="J19" t="str">
        <f>TEXT(Tabell2_LK_Roslagen_Kvinnor[[#This Row],[När]],"ÅÅÅÅ")</f>
        <v>2017</v>
      </c>
      <c r="K19">
        <f>IF(Tabell2_LK_Roslagen_Kvinnor[[#This Row],[Född]]&lt;"23",20,19)</f>
        <v>19</v>
      </c>
      <c r="L19" t="str">
        <f>CONCATENATE(Tabell2_LK_Roslagen_Kvinnor[[#This Row],[Århundrade]],Tabell2_LK_Roslagen_Kvinnor[[#This Row],[Född]])</f>
        <v>1989</v>
      </c>
      <c r="M19">
        <f>Tabell2_LK_Roslagen_Kvinnor[[#This Row],[År]]-Tabell2_LK_Roslagen_Kvinnor[[#This Row],[Född_år]]</f>
        <v>28</v>
      </c>
      <c r="N19" t="str">
        <f t="shared" si="0"/>
        <v>K/M Senior</v>
      </c>
    </row>
    <row r="20" spans="1:14">
      <c r="A20" s="1">
        <v>200</v>
      </c>
      <c r="B20" s="4" t="s">
        <v>450</v>
      </c>
      <c r="C20" s="4" t="s">
        <v>443</v>
      </c>
      <c r="D20" s="4" t="s">
        <v>9</v>
      </c>
      <c r="E20" s="5">
        <v>42970</v>
      </c>
      <c r="F20" s="4"/>
      <c r="G20" s="4" t="s">
        <v>444</v>
      </c>
      <c r="H20" s="29">
        <v>42971</v>
      </c>
      <c r="I20" t="str">
        <f>RIGHT(Tabell2_LK_Roslagen_Kvinnor[[#This Row],[Person]],2)</f>
        <v>74</v>
      </c>
      <c r="J20" t="str">
        <f>TEXT(Tabell2_LK_Roslagen_Kvinnor[[#This Row],[När]],"ÅÅÅÅ")</f>
        <v>2017</v>
      </c>
      <c r="K20">
        <f>IF(Tabell2_LK_Roslagen_Kvinnor[[#This Row],[Född]]&lt;"23",20,19)</f>
        <v>19</v>
      </c>
      <c r="L20" t="str">
        <f>CONCATENATE(Tabell2_LK_Roslagen_Kvinnor[[#This Row],[Århundrade]],Tabell2_LK_Roslagen_Kvinnor[[#This Row],[Född]])</f>
        <v>1974</v>
      </c>
      <c r="M20">
        <f>Tabell2_LK_Roslagen_Kvinnor[[#This Row],[År]]-Tabell2_LK_Roslagen_Kvinnor[[#This Row],[Född_år]]</f>
        <v>43</v>
      </c>
      <c r="N20" t="str">
        <f t="shared" si="0"/>
        <v>K/M40-44</v>
      </c>
    </row>
    <row r="21" spans="1:14">
      <c r="A21" s="1">
        <v>200</v>
      </c>
      <c r="B21" s="4" t="s">
        <v>451</v>
      </c>
      <c r="C21" s="4" t="s">
        <v>452</v>
      </c>
      <c r="D21" s="4" t="s">
        <v>9</v>
      </c>
      <c r="E21" s="5">
        <v>42970</v>
      </c>
      <c r="F21" s="4"/>
      <c r="G21" s="4" t="s">
        <v>453</v>
      </c>
      <c r="H21" s="29">
        <v>42971</v>
      </c>
      <c r="I21" t="str">
        <f>RIGHT(Tabell2_LK_Roslagen_Kvinnor[[#This Row],[Person]],2)</f>
        <v>71</v>
      </c>
      <c r="J21" t="str">
        <f>TEXT(Tabell2_LK_Roslagen_Kvinnor[[#This Row],[När]],"ÅÅÅÅ")</f>
        <v>2017</v>
      </c>
      <c r="K21">
        <f>IF(Tabell2_LK_Roslagen_Kvinnor[[#This Row],[Född]]&lt;"23",20,19)</f>
        <v>19</v>
      </c>
      <c r="L21" t="str">
        <f>CONCATENATE(Tabell2_LK_Roslagen_Kvinnor[[#This Row],[Århundrade]],Tabell2_LK_Roslagen_Kvinnor[[#This Row],[Född]])</f>
        <v>1971</v>
      </c>
      <c r="M21">
        <f>Tabell2_LK_Roslagen_Kvinnor[[#This Row],[År]]-Tabell2_LK_Roslagen_Kvinnor[[#This Row],[Född_år]]</f>
        <v>46</v>
      </c>
      <c r="N21" t="str">
        <f t="shared" si="0"/>
        <v>K/M45-49</v>
      </c>
    </row>
    <row r="22" spans="1:14">
      <c r="A22" s="1">
        <v>200</v>
      </c>
      <c r="B22" s="1" t="s">
        <v>570</v>
      </c>
      <c r="C22" s="4" t="s">
        <v>563</v>
      </c>
      <c r="D22" s="1" t="s">
        <v>9</v>
      </c>
      <c r="E22" s="2">
        <v>43334</v>
      </c>
      <c r="F22" s="1" t="s">
        <v>118</v>
      </c>
      <c r="G22" s="1" t="s">
        <v>571</v>
      </c>
      <c r="H22" s="29">
        <v>43336</v>
      </c>
      <c r="I22" t="str">
        <f>RIGHT(Tabell2_LK_Roslagen_Kvinnor[[#This Row],[Person]],2)</f>
        <v>88</v>
      </c>
      <c r="J22" t="str">
        <f>TEXT(Tabell2_LK_Roslagen_Kvinnor[[#This Row],[När]],"ÅÅÅÅ")</f>
        <v>2018</v>
      </c>
      <c r="K22">
        <f>IF(Tabell2_LK_Roslagen_Kvinnor[[#This Row],[Född]]&lt;"23",20,19)</f>
        <v>19</v>
      </c>
      <c r="L22" t="str">
        <f>CONCATENATE(Tabell2_LK_Roslagen_Kvinnor[[#This Row],[Århundrade]],Tabell2_LK_Roslagen_Kvinnor[[#This Row],[Född]])</f>
        <v>1988</v>
      </c>
      <c r="M22">
        <f>Tabell2_LK_Roslagen_Kvinnor[[#This Row],[År]]-Tabell2_LK_Roslagen_Kvinnor[[#This Row],[Född_år]]</f>
        <v>30</v>
      </c>
      <c r="N22" t="str">
        <f t="shared" si="0"/>
        <v>K/M Senior</v>
      </c>
    </row>
    <row r="23" spans="1:14">
      <c r="A23" s="1">
        <v>400</v>
      </c>
      <c r="B23" s="1" t="s">
        <v>572</v>
      </c>
      <c r="C23" s="4" t="s">
        <v>573</v>
      </c>
      <c r="D23" s="1" t="s">
        <v>9</v>
      </c>
      <c r="E23" s="2">
        <v>43341</v>
      </c>
      <c r="F23" s="1" t="s">
        <v>118</v>
      </c>
      <c r="G23" s="1" t="s">
        <v>741</v>
      </c>
      <c r="H23" s="29">
        <v>43342</v>
      </c>
      <c r="I23" t="str">
        <f>RIGHT(Tabell2_LK_Roslagen_Kvinnor[[#This Row],[Person]],2)</f>
        <v>95</v>
      </c>
      <c r="J23" t="str">
        <f>TEXT(Tabell2_LK_Roslagen_Kvinnor[[#This Row],[När]],"ÅÅÅÅ")</f>
        <v>2018</v>
      </c>
      <c r="K23">
        <f>IF(Tabell2_LK_Roslagen_Kvinnor[[#This Row],[Född]]&lt;"23",20,19)</f>
        <v>19</v>
      </c>
      <c r="L23" t="str">
        <f>CONCATENATE(Tabell2_LK_Roslagen_Kvinnor[[#This Row],[Århundrade]],Tabell2_LK_Roslagen_Kvinnor[[#This Row],[Född]])</f>
        <v>1995</v>
      </c>
      <c r="M23">
        <f>Tabell2_LK_Roslagen_Kvinnor[[#This Row],[År]]-Tabell2_LK_Roslagen_Kvinnor[[#This Row],[Född_år]]</f>
        <v>23</v>
      </c>
      <c r="N23" t="str">
        <f t="shared" si="0"/>
        <v>K/M Senior</v>
      </c>
    </row>
    <row r="24" spans="1:14">
      <c r="A24" s="1">
        <v>400</v>
      </c>
      <c r="B24" s="4" t="s">
        <v>454</v>
      </c>
      <c r="C24" s="4" t="s">
        <v>443</v>
      </c>
      <c r="D24" s="4" t="s">
        <v>9</v>
      </c>
      <c r="E24" s="5">
        <v>42977</v>
      </c>
      <c r="F24" s="4"/>
      <c r="G24" s="4" t="s">
        <v>455</v>
      </c>
      <c r="H24" s="29">
        <v>42979</v>
      </c>
      <c r="I24" t="str">
        <f>RIGHT(Tabell2_LK_Roslagen_Kvinnor[[#This Row],[Person]],2)</f>
        <v>74</v>
      </c>
      <c r="J24" t="str">
        <f>TEXT(Tabell2_LK_Roslagen_Kvinnor[[#This Row],[När]],"ÅÅÅÅ")</f>
        <v>2017</v>
      </c>
      <c r="K24">
        <f>IF(Tabell2_LK_Roslagen_Kvinnor[[#This Row],[Född]]&lt;"23",20,19)</f>
        <v>19</v>
      </c>
      <c r="L24" t="str">
        <f>CONCATENATE(Tabell2_LK_Roslagen_Kvinnor[[#This Row],[Århundrade]],Tabell2_LK_Roslagen_Kvinnor[[#This Row],[Född]])</f>
        <v>1974</v>
      </c>
      <c r="M24">
        <f>Tabell2_LK_Roslagen_Kvinnor[[#This Row],[År]]-Tabell2_LK_Roslagen_Kvinnor[[#This Row],[Född_år]]</f>
        <v>43</v>
      </c>
      <c r="N24" t="str">
        <f t="shared" si="0"/>
        <v>K/M40-44</v>
      </c>
    </row>
    <row r="25" spans="1:14">
      <c r="A25" s="1">
        <v>400</v>
      </c>
      <c r="B25" s="4" t="s">
        <v>456</v>
      </c>
      <c r="C25" s="4" t="s">
        <v>440</v>
      </c>
      <c r="D25" s="4" t="s">
        <v>9</v>
      </c>
      <c r="E25" s="5">
        <v>42977</v>
      </c>
      <c r="F25" s="4"/>
      <c r="G25" s="4" t="s">
        <v>441</v>
      </c>
      <c r="H25" s="29">
        <v>42979</v>
      </c>
      <c r="I25" t="str">
        <f>RIGHT(Tabell2_LK_Roslagen_Kvinnor[[#This Row],[Person]],2)</f>
        <v>98</v>
      </c>
      <c r="J25" t="str">
        <f>TEXT(Tabell2_LK_Roslagen_Kvinnor[[#This Row],[När]],"ÅÅÅÅ")</f>
        <v>2017</v>
      </c>
      <c r="K25">
        <f>IF(Tabell2_LK_Roslagen_Kvinnor[[#This Row],[Född]]&lt;"23",20,19)</f>
        <v>19</v>
      </c>
      <c r="L25" t="str">
        <f>CONCATENATE(Tabell2_LK_Roslagen_Kvinnor[[#This Row],[Århundrade]],Tabell2_LK_Roslagen_Kvinnor[[#This Row],[Född]])</f>
        <v>1998</v>
      </c>
      <c r="M25">
        <f>Tabell2_LK_Roslagen_Kvinnor[[#This Row],[År]]-Tabell2_LK_Roslagen_Kvinnor[[#This Row],[Född_år]]</f>
        <v>19</v>
      </c>
      <c r="N25" t="str">
        <f t="shared" si="0"/>
        <v>F/P19 Junior</v>
      </c>
    </row>
    <row r="26" spans="1:14">
      <c r="A26" s="1">
        <v>400</v>
      </c>
      <c r="B26" s="1" t="s">
        <v>669</v>
      </c>
      <c r="C26" s="4" t="s">
        <v>443</v>
      </c>
      <c r="D26" s="7" t="s">
        <v>133</v>
      </c>
      <c r="E26" s="2">
        <v>43667</v>
      </c>
      <c r="F26" s="2" t="s">
        <v>298</v>
      </c>
      <c r="G26" s="1" t="s">
        <v>670</v>
      </c>
      <c r="H26" s="29">
        <v>43674</v>
      </c>
      <c r="I26" t="str">
        <f>RIGHT(Tabell2_LK_Roslagen_Kvinnor[[#This Row],[Person]],2)</f>
        <v>74</v>
      </c>
      <c r="J26" t="str">
        <f>TEXT(Tabell2_LK_Roslagen_Kvinnor[[#This Row],[När]],"ÅÅÅÅ")</f>
        <v>2019</v>
      </c>
      <c r="K26">
        <f>IF(Tabell2_LK_Roslagen_Kvinnor[[#This Row],[Född]]&lt;"23",20,19)</f>
        <v>19</v>
      </c>
      <c r="L26" t="str">
        <f>CONCATENATE(Tabell2_LK_Roslagen_Kvinnor[[#This Row],[Århundrade]],Tabell2_LK_Roslagen_Kvinnor[[#This Row],[Född]])</f>
        <v>1974</v>
      </c>
      <c r="M26">
        <f>Tabell2_LK_Roslagen_Kvinnor[[#This Row],[År]]-Tabell2_LK_Roslagen_Kvinnor[[#This Row],[Född_år]]</f>
        <v>45</v>
      </c>
      <c r="N26" t="str">
        <f t="shared" si="0"/>
        <v>K/M45-49</v>
      </c>
    </row>
    <row r="27" spans="1:14">
      <c r="A27" s="1">
        <v>400</v>
      </c>
      <c r="B27" s="4" t="s">
        <v>457</v>
      </c>
      <c r="C27" s="4" t="s">
        <v>452</v>
      </c>
      <c r="D27" s="4" t="s">
        <v>9</v>
      </c>
      <c r="E27" s="5">
        <v>42977</v>
      </c>
      <c r="F27" s="4"/>
      <c r="G27" s="4" t="s">
        <v>453</v>
      </c>
      <c r="H27" s="29">
        <v>42979</v>
      </c>
      <c r="I27" t="str">
        <f>RIGHT(Tabell2_LK_Roslagen_Kvinnor[[#This Row],[Person]],2)</f>
        <v>71</v>
      </c>
      <c r="J27" t="str">
        <f>TEXT(Tabell2_LK_Roslagen_Kvinnor[[#This Row],[När]],"ÅÅÅÅ")</f>
        <v>2017</v>
      </c>
      <c r="K27">
        <f>IF(Tabell2_LK_Roslagen_Kvinnor[[#This Row],[Född]]&lt;"23",20,19)</f>
        <v>19</v>
      </c>
      <c r="L27" t="str">
        <f>CONCATENATE(Tabell2_LK_Roslagen_Kvinnor[[#This Row],[Århundrade]],Tabell2_LK_Roslagen_Kvinnor[[#This Row],[Född]])</f>
        <v>1971</v>
      </c>
      <c r="M27">
        <f>Tabell2_LK_Roslagen_Kvinnor[[#This Row],[År]]-Tabell2_LK_Roslagen_Kvinnor[[#This Row],[Född_år]]</f>
        <v>46</v>
      </c>
      <c r="N27" t="str">
        <f t="shared" si="0"/>
        <v>K/M45-49</v>
      </c>
    </row>
    <row r="28" spans="1:14">
      <c r="A28" s="1">
        <v>600</v>
      </c>
      <c r="B28" s="1" t="s">
        <v>574</v>
      </c>
      <c r="C28" s="4" t="s">
        <v>554</v>
      </c>
      <c r="D28" s="1" t="s">
        <v>9</v>
      </c>
      <c r="E28" s="2">
        <v>43334</v>
      </c>
      <c r="F28" s="1" t="s">
        <v>121</v>
      </c>
      <c r="G28" s="1" t="s">
        <v>575</v>
      </c>
      <c r="H28" s="29">
        <v>43336</v>
      </c>
      <c r="I28" t="str">
        <f>RIGHT(Tabell2_LK_Roslagen_Kvinnor[[#This Row],[Person]],2)</f>
        <v>10</v>
      </c>
      <c r="J28" t="str">
        <f>TEXT(Tabell2_LK_Roslagen_Kvinnor[[#This Row],[När]],"ÅÅÅÅ")</f>
        <v>2018</v>
      </c>
      <c r="K28">
        <f>IF(Tabell2_LK_Roslagen_Kvinnor[[#This Row],[Född]]&lt;"23",20,19)</f>
        <v>20</v>
      </c>
      <c r="L28" t="str">
        <f>CONCATENATE(Tabell2_LK_Roslagen_Kvinnor[[#This Row],[Århundrade]],Tabell2_LK_Roslagen_Kvinnor[[#This Row],[Född]])</f>
        <v>2010</v>
      </c>
      <c r="M28">
        <f>Tabell2_LK_Roslagen_Kvinnor[[#This Row],[År]]-Tabell2_LK_Roslagen_Kvinnor[[#This Row],[Född_år]]</f>
        <v>8</v>
      </c>
      <c r="N28" t="str">
        <f t="shared" si="0"/>
        <v>Barn</v>
      </c>
    </row>
    <row r="29" spans="1:14">
      <c r="A29" s="1">
        <v>800</v>
      </c>
      <c r="B29" s="1" t="s">
        <v>576</v>
      </c>
      <c r="C29" s="4" t="s">
        <v>437</v>
      </c>
      <c r="D29" s="1" t="s">
        <v>133</v>
      </c>
      <c r="E29" s="2">
        <v>43267</v>
      </c>
      <c r="F29" s="1" t="s">
        <v>154</v>
      </c>
      <c r="G29" s="1" t="s">
        <v>577</v>
      </c>
      <c r="H29" s="29">
        <v>43268</v>
      </c>
      <c r="I29" t="str">
        <f>RIGHT(Tabell2_LK_Roslagen_Kvinnor[[#This Row],[Person]],2)</f>
        <v>86</v>
      </c>
      <c r="J29" t="str">
        <f>TEXT(Tabell2_LK_Roslagen_Kvinnor[[#This Row],[När]],"ÅÅÅÅ")</f>
        <v>2018</v>
      </c>
      <c r="K29">
        <f>IF(Tabell2_LK_Roslagen_Kvinnor[[#This Row],[Född]]&lt;"23",20,19)</f>
        <v>19</v>
      </c>
      <c r="L29" t="str">
        <f>CONCATENATE(Tabell2_LK_Roslagen_Kvinnor[[#This Row],[Århundrade]],Tabell2_LK_Roslagen_Kvinnor[[#This Row],[Född]])</f>
        <v>1986</v>
      </c>
      <c r="M29">
        <f>Tabell2_LK_Roslagen_Kvinnor[[#This Row],[År]]-Tabell2_LK_Roslagen_Kvinnor[[#This Row],[Född_år]]</f>
        <v>32</v>
      </c>
      <c r="N29" t="str">
        <f t="shared" si="0"/>
        <v>K/M Senior</v>
      </c>
    </row>
    <row r="30" spans="1:14">
      <c r="A30" s="1">
        <v>800</v>
      </c>
      <c r="B30" s="1" t="s">
        <v>578</v>
      </c>
      <c r="C30" s="4" t="s">
        <v>437</v>
      </c>
      <c r="D30" s="1" t="s">
        <v>171</v>
      </c>
      <c r="E30" s="2">
        <v>43233</v>
      </c>
      <c r="F30" s="1" t="s">
        <v>172</v>
      </c>
      <c r="G30" s="1"/>
      <c r="H30" s="29">
        <v>43234</v>
      </c>
      <c r="I30" t="str">
        <f>RIGHT(Tabell2_LK_Roslagen_Kvinnor[[#This Row],[Person]],2)</f>
        <v>86</v>
      </c>
      <c r="J30" t="str">
        <f>TEXT(Tabell2_LK_Roslagen_Kvinnor[[#This Row],[När]],"ÅÅÅÅ")</f>
        <v>2018</v>
      </c>
      <c r="K30">
        <f>IF(Tabell2_LK_Roslagen_Kvinnor[[#This Row],[Född]]&lt;"23",20,19)</f>
        <v>19</v>
      </c>
      <c r="L30" t="str">
        <f>CONCATENATE(Tabell2_LK_Roslagen_Kvinnor[[#This Row],[Århundrade]],Tabell2_LK_Roslagen_Kvinnor[[#This Row],[Född]])</f>
        <v>1986</v>
      </c>
      <c r="M30">
        <f>Tabell2_LK_Roslagen_Kvinnor[[#This Row],[År]]-Tabell2_LK_Roslagen_Kvinnor[[#This Row],[Född_år]]</f>
        <v>32</v>
      </c>
      <c r="N30" t="str">
        <f t="shared" si="0"/>
        <v>K/M Senior</v>
      </c>
    </row>
    <row r="31" spans="1:14">
      <c r="A31" s="1">
        <v>800</v>
      </c>
      <c r="B31" s="4" t="s">
        <v>458</v>
      </c>
      <c r="C31" s="4" t="s">
        <v>437</v>
      </c>
      <c r="D31" s="4" t="s">
        <v>459</v>
      </c>
      <c r="E31" s="5">
        <v>42931</v>
      </c>
      <c r="F31" s="4"/>
      <c r="G31" s="4" t="s">
        <v>460</v>
      </c>
      <c r="H31" s="14"/>
      <c r="I31" t="str">
        <f>RIGHT(Tabell2_LK_Roslagen_Kvinnor[[#This Row],[Person]],2)</f>
        <v>86</v>
      </c>
      <c r="J31" t="str">
        <f>TEXT(Tabell2_LK_Roslagen_Kvinnor[[#This Row],[När]],"ÅÅÅÅ")</f>
        <v>2017</v>
      </c>
      <c r="K31">
        <f>IF(Tabell2_LK_Roslagen_Kvinnor[[#This Row],[Född]]&lt;"23",20,19)</f>
        <v>19</v>
      </c>
      <c r="L31" t="str">
        <f>CONCATENATE(Tabell2_LK_Roslagen_Kvinnor[[#This Row],[Århundrade]],Tabell2_LK_Roslagen_Kvinnor[[#This Row],[Född]])</f>
        <v>1986</v>
      </c>
      <c r="M31">
        <f>Tabell2_LK_Roslagen_Kvinnor[[#This Row],[År]]-Tabell2_LK_Roslagen_Kvinnor[[#This Row],[Född_år]]</f>
        <v>31</v>
      </c>
      <c r="N31" t="str">
        <f t="shared" si="0"/>
        <v>K/M Senior</v>
      </c>
    </row>
    <row r="32" spans="1:14">
      <c r="A32" s="1">
        <v>800</v>
      </c>
      <c r="B32" s="1" t="s">
        <v>579</v>
      </c>
      <c r="C32" s="4" t="s">
        <v>463</v>
      </c>
      <c r="D32" s="1" t="s">
        <v>171</v>
      </c>
      <c r="E32" s="2">
        <v>43233</v>
      </c>
      <c r="F32" s="1" t="s">
        <v>172</v>
      </c>
      <c r="G32" s="1"/>
      <c r="H32" s="29">
        <v>43234</v>
      </c>
      <c r="I32" t="str">
        <f>RIGHT(Tabell2_LK_Roslagen_Kvinnor[[#This Row],[Person]],2)</f>
        <v>88</v>
      </c>
      <c r="J32" t="str">
        <f>TEXT(Tabell2_LK_Roslagen_Kvinnor[[#This Row],[När]],"ÅÅÅÅ")</f>
        <v>2018</v>
      </c>
      <c r="K32">
        <f>IF(Tabell2_LK_Roslagen_Kvinnor[[#This Row],[Född]]&lt;"23",20,19)</f>
        <v>19</v>
      </c>
      <c r="L32" t="str">
        <f>CONCATENATE(Tabell2_LK_Roslagen_Kvinnor[[#This Row],[Århundrade]],Tabell2_LK_Roslagen_Kvinnor[[#This Row],[Född]])</f>
        <v>1988</v>
      </c>
      <c r="M32">
        <f>Tabell2_LK_Roslagen_Kvinnor[[#This Row],[År]]-Tabell2_LK_Roslagen_Kvinnor[[#This Row],[Född_år]]</f>
        <v>30</v>
      </c>
      <c r="N32" t="str">
        <f t="shared" si="0"/>
        <v>K/M Senior</v>
      </c>
    </row>
    <row r="33" spans="1:14">
      <c r="A33" s="1">
        <v>800</v>
      </c>
      <c r="B33" s="4" t="s">
        <v>461</v>
      </c>
      <c r="C33" s="4" t="s">
        <v>437</v>
      </c>
      <c r="D33" s="4" t="s">
        <v>151</v>
      </c>
      <c r="E33" s="5">
        <v>42915</v>
      </c>
      <c r="F33" s="4"/>
      <c r="G33" s="4" t="s">
        <v>460</v>
      </c>
      <c r="H33" s="14"/>
      <c r="I33" t="str">
        <f>RIGHT(Tabell2_LK_Roslagen_Kvinnor[[#This Row],[Person]],2)</f>
        <v>86</v>
      </c>
      <c r="J33" t="str">
        <f>TEXT(Tabell2_LK_Roslagen_Kvinnor[[#This Row],[När]],"ÅÅÅÅ")</f>
        <v>2017</v>
      </c>
      <c r="K33">
        <f>IF(Tabell2_LK_Roslagen_Kvinnor[[#This Row],[Född]]&lt;"23",20,19)</f>
        <v>19</v>
      </c>
      <c r="L33" t="str">
        <f>CONCATENATE(Tabell2_LK_Roslagen_Kvinnor[[#This Row],[Århundrade]],Tabell2_LK_Roslagen_Kvinnor[[#This Row],[Född]])</f>
        <v>1986</v>
      </c>
      <c r="M33">
        <f>Tabell2_LK_Roslagen_Kvinnor[[#This Row],[År]]-Tabell2_LK_Roslagen_Kvinnor[[#This Row],[Född_år]]</f>
        <v>31</v>
      </c>
      <c r="N33" t="str">
        <f t="shared" si="0"/>
        <v>K/M Senior</v>
      </c>
    </row>
    <row r="34" spans="1:14">
      <c r="A34" s="1">
        <v>800</v>
      </c>
      <c r="B34" s="1" t="s">
        <v>580</v>
      </c>
      <c r="C34" s="4" t="s">
        <v>437</v>
      </c>
      <c r="D34" s="1" t="s">
        <v>151</v>
      </c>
      <c r="E34" s="2">
        <v>43253</v>
      </c>
      <c r="F34" s="1" t="s">
        <v>156</v>
      </c>
      <c r="G34" s="1"/>
      <c r="H34" s="29">
        <v>43254</v>
      </c>
      <c r="I34" t="str">
        <f>RIGHT(Tabell2_LK_Roslagen_Kvinnor[[#This Row],[Person]],2)</f>
        <v>86</v>
      </c>
      <c r="J34" t="str">
        <f>TEXT(Tabell2_LK_Roslagen_Kvinnor[[#This Row],[När]],"ÅÅÅÅ")</f>
        <v>2018</v>
      </c>
      <c r="K34">
        <f>IF(Tabell2_LK_Roslagen_Kvinnor[[#This Row],[Född]]&lt;"23",20,19)</f>
        <v>19</v>
      </c>
      <c r="L34" t="str">
        <f>CONCATENATE(Tabell2_LK_Roslagen_Kvinnor[[#This Row],[Århundrade]],Tabell2_LK_Roslagen_Kvinnor[[#This Row],[Född]])</f>
        <v>1986</v>
      </c>
      <c r="M34">
        <f>Tabell2_LK_Roslagen_Kvinnor[[#This Row],[År]]-Tabell2_LK_Roslagen_Kvinnor[[#This Row],[Född_år]]</f>
        <v>32</v>
      </c>
      <c r="N34" t="str">
        <f t="shared" si="0"/>
        <v>K/M Senior</v>
      </c>
    </row>
    <row r="35" spans="1:14">
      <c r="A35" s="1">
        <v>800</v>
      </c>
      <c r="B35" s="4" t="s">
        <v>462</v>
      </c>
      <c r="C35" s="4" t="s">
        <v>463</v>
      </c>
      <c r="D35" s="4" t="s">
        <v>158</v>
      </c>
      <c r="E35" s="5">
        <v>42939</v>
      </c>
      <c r="F35" s="4"/>
      <c r="G35" s="4"/>
      <c r="H35" s="14"/>
      <c r="I35" t="str">
        <f>RIGHT(Tabell2_LK_Roslagen_Kvinnor[[#This Row],[Person]],2)</f>
        <v>88</v>
      </c>
      <c r="J35" t="str">
        <f>TEXT(Tabell2_LK_Roslagen_Kvinnor[[#This Row],[När]],"ÅÅÅÅ")</f>
        <v>2017</v>
      </c>
      <c r="K35">
        <f>IF(Tabell2_LK_Roslagen_Kvinnor[[#This Row],[Född]]&lt;"23",20,19)</f>
        <v>19</v>
      </c>
      <c r="L35" t="str">
        <f>CONCATENATE(Tabell2_LK_Roslagen_Kvinnor[[#This Row],[Århundrade]],Tabell2_LK_Roslagen_Kvinnor[[#This Row],[Född]])</f>
        <v>1988</v>
      </c>
      <c r="M35">
        <f>Tabell2_LK_Roslagen_Kvinnor[[#This Row],[År]]-Tabell2_LK_Roslagen_Kvinnor[[#This Row],[Född_år]]</f>
        <v>29</v>
      </c>
      <c r="N35" t="str">
        <f t="shared" si="0"/>
        <v>K/M Senior</v>
      </c>
    </row>
    <row r="36" spans="1:14">
      <c r="A36" s="1">
        <v>800</v>
      </c>
      <c r="B36" s="4" t="s">
        <v>464</v>
      </c>
      <c r="C36" s="4" t="s">
        <v>437</v>
      </c>
      <c r="D36" s="4" t="s">
        <v>151</v>
      </c>
      <c r="E36" s="5">
        <v>42896</v>
      </c>
      <c r="F36" s="4"/>
      <c r="G36" s="4" t="s">
        <v>460</v>
      </c>
      <c r="H36" s="14"/>
      <c r="I36" t="str">
        <f>RIGHT(Tabell2_LK_Roslagen_Kvinnor[[#This Row],[Person]],2)</f>
        <v>86</v>
      </c>
      <c r="J36" t="str">
        <f>TEXT(Tabell2_LK_Roslagen_Kvinnor[[#This Row],[När]],"ÅÅÅÅ")</f>
        <v>2017</v>
      </c>
      <c r="K36">
        <f>IF(Tabell2_LK_Roslagen_Kvinnor[[#This Row],[Född]]&lt;"23",20,19)</f>
        <v>19</v>
      </c>
      <c r="L36" t="str">
        <f>CONCATENATE(Tabell2_LK_Roslagen_Kvinnor[[#This Row],[Århundrade]],Tabell2_LK_Roslagen_Kvinnor[[#This Row],[Född]])</f>
        <v>1986</v>
      </c>
      <c r="M36">
        <f>Tabell2_LK_Roslagen_Kvinnor[[#This Row],[År]]-Tabell2_LK_Roslagen_Kvinnor[[#This Row],[Född_år]]</f>
        <v>31</v>
      </c>
      <c r="N36" t="str">
        <f t="shared" si="0"/>
        <v>K/M Senior</v>
      </c>
    </row>
    <row r="37" spans="1:14">
      <c r="A37" s="1">
        <v>800</v>
      </c>
      <c r="B37" s="4" t="s">
        <v>465</v>
      </c>
      <c r="C37" s="4" t="s">
        <v>437</v>
      </c>
      <c r="D37" s="4" t="s">
        <v>37</v>
      </c>
      <c r="E37" s="5">
        <v>42966</v>
      </c>
      <c r="F37" s="4"/>
      <c r="G37" s="4"/>
      <c r="H37" s="14"/>
      <c r="I37" t="str">
        <f>RIGHT(Tabell2_LK_Roslagen_Kvinnor[[#This Row],[Person]],2)</f>
        <v>86</v>
      </c>
      <c r="J37" t="str">
        <f>TEXT(Tabell2_LK_Roslagen_Kvinnor[[#This Row],[När]],"ÅÅÅÅ")</f>
        <v>2017</v>
      </c>
      <c r="K37">
        <f>IF(Tabell2_LK_Roslagen_Kvinnor[[#This Row],[Född]]&lt;"23",20,19)</f>
        <v>19</v>
      </c>
      <c r="L37" t="str">
        <f>CONCATENATE(Tabell2_LK_Roslagen_Kvinnor[[#This Row],[Århundrade]],Tabell2_LK_Roslagen_Kvinnor[[#This Row],[Född]])</f>
        <v>1986</v>
      </c>
      <c r="M37">
        <f>Tabell2_LK_Roslagen_Kvinnor[[#This Row],[År]]-Tabell2_LK_Roslagen_Kvinnor[[#This Row],[Född_år]]</f>
        <v>31</v>
      </c>
      <c r="N37" t="str">
        <f t="shared" si="0"/>
        <v>K/M Senior</v>
      </c>
    </row>
    <row r="38" spans="1:14">
      <c r="A38" s="1">
        <v>800</v>
      </c>
      <c r="B38" s="4" t="s">
        <v>466</v>
      </c>
      <c r="C38" s="4" t="s">
        <v>437</v>
      </c>
      <c r="D38" s="4" t="s">
        <v>133</v>
      </c>
      <c r="E38" s="5">
        <v>42875</v>
      </c>
      <c r="F38" s="4"/>
      <c r="G38" s="4" t="s">
        <v>460</v>
      </c>
      <c r="H38" s="14"/>
      <c r="I38" t="str">
        <f>RIGHT(Tabell2_LK_Roslagen_Kvinnor[[#This Row],[Person]],2)</f>
        <v>86</v>
      </c>
      <c r="J38" t="str">
        <f>TEXT(Tabell2_LK_Roslagen_Kvinnor[[#This Row],[När]],"ÅÅÅÅ")</f>
        <v>2017</v>
      </c>
      <c r="K38">
        <f>IF(Tabell2_LK_Roslagen_Kvinnor[[#This Row],[Född]]&lt;"23",20,19)</f>
        <v>19</v>
      </c>
      <c r="L38" t="str">
        <f>CONCATENATE(Tabell2_LK_Roslagen_Kvinnor[[#This Row],[Århundrade]],Tabell2_LK_Roslagen_Kvinnor[[#This Row],[Född]])</f>
        <v>1986</v>
      </c>
      <c r="M38">
        <f>Tabell2_LK_Roslagen_Kvinnor[[#This Row],[År]]-Tabell2_LK_Roslagen_Kvinnor[[#This Row],[Född_år]]</f>
        <v>31</v>
      </c>
      <c r="N38" t="str">
        <f t="shared" si="0"/>
        <v>K/M Senior</v>
      </c>
    </row>
    <row r="39" spans="1:14">
      <c r="A39" s="1">
        <v>800</v>
      </c>
      <c r="B39" s="4" t="s">
        <v>467</v>
      </c>
      <c r="C39" s="4" t="s">
        <v>463</v>
      </c>
      <c r="D39" s="4" t="s">
        <v>133</v>
      </c>
      <c r="E39" s="5">
        <v>42962</v>
      </c>
      <c r="F39" s="4"/>
      <c r="G39" s="4"/>
      <c r="H39" s="14"/>
      <c r="I39" t="str">
        <f>RIGHT(Tabell2_LK_Roslagen_Kvinnor[[#This Row],[Person]],2)</f>
        <v>88</v>
      </c>
      <c r="J39" t="str">
        <f>TEXT(Tabell2_LK_Roslagen_Kvinnor[[#This Row],[När]],"ÅÅÅÅ")</f>
        <v>2017</v>
      </c>
      <c r="K39">
        <f>IF(Tabell2_LK_Roslagen_Kvinnor[[#This Row],[Född]]&lt;"23",20,19)</f>
        <v>19</v>
      </c>
      <c r="L39" t="str">
        <f>CONCATENATE(Tabell2_LK_Roslagen_Kvinnor[[#This Row],[Århundrade]],Tabell2_LK_Roslagen_Kvinnor[[#This Row],[Född]])</f>
        <v>1988</v>
      </c>
      <c r="M39">
        <f>Tabell2_LK_Roslagen_Kvinnor[[#This Row],[År]]-Tabell2_LK_Roslagen_Kvinnor[[#This Row],[Född_år]]</f>
        <v>29</v>
      </c>
      <c r="N39" t="str">
        <f t="shared" si="0"/>
        <v>K/M Senior</v>
      </c>
    </row>
    <row r="40" spans="1:14">
      <c r="A40" s="1">
        <v>800</v>
      </c>
      <c r="B40" s="1" t="s">
        <v>581</v>
      </c>
      <c r="C40" s="4" t="s">
        <v>437</v>
      </c>
      <c r="D40" s="1" t="s">
        <v>151</v>
      </c>
      <c r="E40" s="2">
        <v>43279</v>
      </c>
      <c r="F40" s="1" t="s">
        <v>582</v>
      </c>
      <c r="G40" s="1"/>
      <c r="H40" s="29">
        <v>43280</v>
      </c>
      <c r="I40" t="str">
        <f>RIGHT(Tabell2_LK_Roslagen_Kvinnor[[#This Row],[Person]],2)</f>
        <v>86</v>
      </c>
      <c r="J40" t="str">
        <f>TEXT(Tabell2_LK_Roslagen_Kvinnor[[#This Row],[När]],"ÅÅÅÅ")</f>
        <v>2018</v>
      </c>
      <c r="K40">
        <f>IF(Tabell2_LK_Roslagen_Kvinnor[[#This Row],[Född]]&lt;"23",20,19)</f>
        <v>19</v>
      </c>
      <c r="L40" t="str">
        <f>CONCATENATE(Tabell2_LK_Roslagen_Kvinnor[[#This Row],[Århundrade]],Tabell2_LK_Roslagen_Kvinnor[[#This Row],[Född]])</f>
        <v>1986</v>
      </c>
      <c r="M40">
        <f>Tabell2_LK_Roslagen_Kvinnor[[#This Row],[År]]-Tabell2_LK_Roslagen_Kvinnor[[#This Row],[Född_år]]</f>
        <v>32</v>
      </c>
      <c r="N40" t="str">
        <f t="shared" si="0"/>
        <v>K/M Senior</v>
      </c>
    </row>
    <row r="41" spans="1:14">
      <c r="A41" s="1">
        <v>800</v>
      </c>
      <c r="B41" s="1" t="s">
        <v>583</v>
      </c>
      <c r="C41" s="4" t="s">
        <v>463</v>
      </c>
      <c r="D41" s="1" t="s">
        <v>9</v>
      </c>
      <c r="E41" s="2">
        <v>43327</v>
      </c>
      <c r="F41" s="1" t="s">
        <v>118</v>
      </c>
      <c r="G41" s="1" t="s">
        <v>564</v>
      </c>
      <c r="H41" s="29">
        <v>43328</v>
      </c>
      <c r="I41" t="str">
        <f>RIGHT(Tabell2_LK_Roslagen_Kvinnor[[#This Row],[Person]],2)</f>
        <v>88</v>
      </c>
      <c r="J41" t="str">
        <f>TEXT(Tabell2_LK_Roslagen_Kvinnor[[#This Row],[När]],"ÅÅÅÅ")</f>
        <v>2018</v>
      </c>
      <c r="K41">
        <f>IF(Tabell2_LK_Roslagen_Kvinnor[[#This Row],[Född]]&lt;"23",20,19)</f>
        <v>19</v>
      </c>
      <c r="L41" t="str">
        <f>CONCATENATE(Tabell2_LK_Roslagen_Kvinnor[[#This Row],[Århundrade]],Tabell2_LK_Roslagen_Kvinnor[[#This Row],[Född]])</f>
        <v>1988</v>
      </c>
      <c r="M41">
        <f>Tabell2_LK_Roslagen_Kvinnor[[#This Row],[År]]-Tabell2_LK_Roslagen_Kvinnor[[#This Row],[Född_år]]</f>
        <v>30</v>
      </c>
      <c r="N41" t="str">
        <f t="shared" si="0"/>
        <v>K/M Senior</v>
      </c>
    </row>
    <row r="42" spans="1:14">
      <c r="A42" s="1">
        <v>800</v>
      </c>
      <c r="B42" s="1" t="s">
        <v>671</v>
      </c>
      <c r="C42" s="4" t="s">
        <v>443</v>
      </c>
      <c r="D42" s="4" t="s">
        <v>226</v>
      </c>
      <c r="E42" s="2">
        <v>43703</v>
      </c>
      <c r="F42" s="2" t="s">
        <v>312</v>
      </c>
      <c r="G42" s="1" t="s">
        <v>615</v>
      </c>
      <c r="H42" s="29">
        <v>43705</v>
      </c>
      <c r="I42" t="str">
        <f>RIGHT(Tabell2_LK_Roslagen_Kvinnor[[#This Row],[Person]],2)</f>
        <v>74</v>
      </c>
      <c r="J42" t="str">
        <f>TEXT(Tabell2_LK_Roslagen_Kvinnor[[#This Row],[När]],"ÅÅÅÅ")</f>
        <v>2019</v>
      </c>
      <c r="K42">
        <f>IF(Tabell2_LK_Roslagen_Kvinnor[[#This Row],[Född]]&lt;"23",20,19)</f>
        <v>19</v>
      </c>
      <c r="L42" t="str">
        <f>CONCATENATE(Tabell2_LK_Roslagen_Kvinnor[[#This Row],[Århundrade]],Tabell2_LK_Roslagen_Kvinnor[[#This Row],[Född]])</f>
        <v>1974</v>
      </c>
      <c r="M42">
        <f>Tabell2_LK_Roslagen_Kvinnor[[#This Row],[År]]-Tabell2_LK_Roslagen_Kvinnor[[#This Row],[Född_år]]</f>
        <v>45</v>
      </c>
      <c r="N42" t="str">
        <f t="shared" si="0"/>
        <v>K/M45-49</v>
      </c>
    </row>
    <row r="43" spans="1:14">
      <c r="A43" s="1">
        <v>800</v>
      </c>
      <c r="B43" s="1" t="s">
        <v>584</v>
      </c>
      <c r="C43" s="4" t="s">
        <v>443</v>
      </c>
      <c r="D43" s="1" t="s">
        <v>9</v>
      </c>
      <c r="E43" s="2">
        <v>43327</v>
      </c>
      <c r="F43" s="1" t="s">
        <v>118</v>
      </c>
      <c r="G43" s="1" t="s">
        <v>585</v>
      </c>
      <c r="H43" s="29">
        <v>43328</v>
      </c>
      <c r="I43" t="str">
        <f>RIGHT(Tabell2_LK_Roslagen_Kvinnor[[#This Row],[Person]],2)</f>
        <v>74</v>
      </c>
      <c r="J43" t="str">
        <f>TEXT(Tabell2_LK_Roslagen_Kvinnor[[#This Row],[När]],"ÅÅÅÅ")</f>
        <v>2018</v>
      </c>
      <c r="K43">
        <f>IF(Tabell2_LK_Roslagen_Kvinnor[[#This Row],[Född]]&lt;"23",20,19)</f>
        <v>19</v>
      </c>
      <c r="L43" t="str">
        <f>CONCATENATE(Tabell2_LK_Roslagen_Kvinnor[[#This Row],[Århundrade]],Tabell2_LK_Roslagen_Kvinnor[[#This Row],[Född]])</f>
        <v>1974</v>
      </c>
      <c r="M43">
        <f>Tabell2_LK_Roslagen_Kvinnor[[#This Row],[År]]-Tabell2_LK_Roslagen_Kvinnor[[#This Row],[Född_år]]</f>
        <v>44</v>
      </c>
      <c r="N43" t="str">
        <f t="shared" si="0"/>
        <v>K/M40-44</v>
      </c>
    </row>
    <row r="44" spans="1:14">
      <c r="A44" s="1">
        <v>800</v>
      </c>
      <c r="B44" s="4" t="s">
        <v>1033</v>
      </c>
      <c r="C44" s="4" t="s">
        <v>1380</v>
      </c>
      <c r="D44" s="4" t="s">
        <v>9</v>
      </c>
      <c r="E44" s="5">
        <v>44405</v>
      </c>
      <c r="F44" s="4" t="s">
        <v>781</v>
      </c>
      <c r="G44" s="4"/>
      <c r="H44" s="29">
        <v>44409</v>
      </c>
      <c r="I44" t="str">
        <f>RIGHT(Tabell2_LK_Roslagen_Kvinnor[[#This Row],[Person]],2)</f>
        <v>79</v>
      </c>
      <c r="J44" t="str">
        <f>TEXT(Tabell2_LK_Roslagen_Kvinnor[[#This Row],[När]],"ÅÅÅÅ")</f>
        <v>2021</v>
      </c>
      <c r="K44">
        <f>IF(Tabell2_LK_Roslagen_Kvinnor[[#This Row],[Född]]&lt;"23",20,19)</f>
        <v>19</v>
      </c>
      <c r="L44" t="str">
        <f>CONCATENATE(Tabell2_LK_Roslagen_Kvinnor[[#This Row],[Århundrade]],Tabell2_LK_Roslagen_Kvinnor[[#This Row],[Född]])</f>
        <v>1979</v>
      </c>
      <c r="M44">
        <f>Tabell2_LK_Roslagen_Kvinnor[[#This Row],[År]]-Tabell2_LK_Roslagen_Kvinnor[[#This Row],[Född_år]]</f>
        <v>42</v>
      </c>
      <c r="N44" t="str">
        <f t="shared" si="0"/>
        <v>K/M40-44</v>
      </c>
    </row>
    <row r="45" spans="1:14">
      <c r="A45" s="1">
        <v>800</v>
      </c>
      <c r="B45" s="1" t="s">
        <v>672</v>
      </c>
      <c r="C45" s="4" t="s">
        <v>443</v>
      </c>
      <c r="D45" s="4" t="s">
        <v>133</v>
      </c>
      <c r="E45" s="2">
        <v>43667</v>
      </c>
      <c r="F45" s="2" t="s">
        <v>298</v>
      </c>
      <c r="G45" s="1" t="s">
        <v>615</v>
      </c>
      <c r="H45" s="29">
        <v>43671</v>
      </c>
      <c r="I45" t="str">
        <f>RIGHT(Tabell2_LK_Roslagen_Kvinnor[[#This Row],[Person]],2)</f>
        <v>74</v>
      </c>
      <c r="J45" t="str">
        <f>TEXT(Tabell2_LK_Roslagen_Kvinnor[[#This Row],[När]],"ÅÅÅÅ")</f>
        <v>2019</v>
      </c>
      <c r="K45">
        <f>IF(Tabell2_LK_Roslagen_Kvinnor[[#This Row],[Född]]&lt;"23",20,19)</f>
        <v>19</v>
      </c>
      <c r="L45" t="str">
        <f>CONCATENATE(Tabell2_LK_Roslagen_Kvinnor[[#This Row],[Århundrade]],Tabell2_LK_Roslagen_Kvinnor[[#This Row],[Född]])</f>
        <v>1974</v>
      </c>
      <c r="M45">
        <f>Tabell2_LK_Roslagen_Kvinnor[[#This Row],[År]]-Tabell2_LK_Roslagen_Kvinnor[[#This Row],[Född_år]]</f>
        <v>45</v>
      </c>
      <c r="N45" t="str">
        <f t="shared" si="0"/>
        <v>K/M45-49</v>
      </c>
    </row>
    <row r="46" spans="1:14">
      <c r="A46" s="1">
        <v>800</v>
      </c>
      <c r="B46" s="1" t="s">
        <v>586</v>
      </c>
      <c r="C46" s="4" t="s">
        <v>587</v>
      </c>
      <c r="D46" s="1" t="s">
        <v>220</v>
      </c>
      <c r="E46" s="2">
        <v>43315</v>
      </c>
      <c r="F46" s="1" t="s">
        <v>588</v>
      </c>
      <c r="G46" s="1" t="s">
        <v>589</v>
      </c>
      <c r="H46" s="29">
        <v>43316</v>
      </c>
      <c r="I46" t="str">
        <f>RIGHT(Tabell2_LK_Roslagen_Kvinnor[[#This Row],[Person]],2)</f>
        <v>03</v>
      </c>
      <c r="J46" t="str">
        <f>TEXT(Tabell2_LK_Roslagen_Kvinnor[[#This Row],[När]],"ÅÅÅÅ")</f>
        <v>2018</v>
      </c>
      <c r="K46">
        <f>IF(Tabell2_LK_Roslagen_Kvinnor[[#This Row],[Född]]&lt;"23",20,19)</f>
        <v>20</v>
      </c>
      <c r="L46" t="str">
        <f>CONCATENATE(Tabell2_LK_Roslagen_Kvinnor[[#This Row],[Århundrade]],Tabell2_LK_Roslagen_Kvinnor[[#This Row],[Född]])</f>
        <v>2003</v>
      </c>
      <c r="M46">
        <f>Tabell2_LK_Roslagen_Kvinnor[[#This Row],[År]]-Tabell2_LK_Roslagen_Kvinnor[[#This Row],[Född_år]]</f>
        <v>15</v>
      </c>
      <c r="N46" t="str">
        <f t="shared" si="0"/>
        <v>F/P15 Ungdom</v>
      </c>
    </row>
    <row r="47" spans="1:14">
      <c r="A47" s="1">
        <v>800</v>
      </c>
      <c r="B47" s="1" t="s">
        <v>673</v>
      </c>
      <c r="C47" s="4" t="s">
        <v>674</v>
      </c>
      <c r="D47" s="7" t="s">
        <v>9</v>
      </c>
      <c r="E47" s="2">
        <v>43719</v>
      </c>
      <c r="F47" s="2" t="s">
        <v>675</v>
      </c>
      <c r="G47" s="1" t="s">
        <v>676</v>
      </c>
      <c r="H47" s="29">
        <v>43721</v>
      </c>
      <c r="I47" t="str">
        <f>RIGHT(Tabell2_LK_Roslagen_Kvinnor[[#This Row],[Person]],2)</f>
        <v>79</v>
      </c>
      <c r="J47" t="str">
        <f>TEXT(Tabell2_LK_Roslagen_Kvinnor[[#This Row],[När]],"ÅÅÅÅ")</f>
        <v>2019</v>
      </c>
      <c r="K47">
        <f>IF(Tabell2_LK_Roslagen_Kvinnor[[#This Row],[Född]]&lt;"23",20,19)</f>
        <v>19</v>
      </c>
      <c r="L47" t="str">
        <f>CONCATENATE(Tabell2_LK_Roslagen_Kvinnor[[#This Row],[Århundrade]],Tabell2_LK_Roslagen_Kvinnor[[#This Row],[Född]])</f>
        <v>1979</v>
      </c>
      <c r="M47">
        <f>Tabell2_LK_Roslagen_Kvinnor[[#This Row],[År]]-Tabell2_LK_Roslagen_Kvinnor[[#This Row],[Född_år]]</f>
        <v>40</v>
      </c>
      <c r="N47" t="str">
        <f t="shared" si="0"/>
        <v>K/M40-44</v>
      </c>
    </row>
    <row r="48" spans="1:14">
      <c r="A48" s="1">
        <v>800</v>
      </c>
      <c r="B48" s="1" t="s">
        <v>590</v>
      </c>
      <c r="C48" s="4" t="s">
        <v>476</v>
      </c>
      <c r="D48" s="13" t="s">
        <v>9</v>
      </c>
      <c r="E48" s="2">
        <v>43327</v>
      </c>
      <c r="F48" s="1" t="s">
        <v>118</v>
      </c>
      <c r="G48" s="1" t="s">
        <v>591</v>
      </c>
      <c r="H48" s="29">
        <v>43328</v>
      </c>
      <c r="I48" t="str">
        <f>RIGHT(Tabell2_LK_Roslagen_Kvinnor[[#This Row],[Person]],2)</f>
        <v>80</v>
      </c>
      <c r="J48" t="str">
        <f>TEXT(Tabell2_LK_Roslagen_Kvinnor[[#This Row],[När]],"ÅÅÅÅ")</f>
        <v>2018</v>
      </c>
      <c r="K48">
        <f>IF(Tabell2_LK_Roslagen_Kvinnor[[#This Row],[Född]]&lt;"23",20,19)</f>
        <v>19</v>
      </c>
      <c r="L48" t="str">
        <f>CONCATENATE(Tabell2_LK_Roslagen_Kvinnor[[#This Row],[Århundrade]],Tabell2_LK_Roslagen_Kvinnor[[#This Row],[Född]])</f>
        <v>1980</v>
      </c>
      <c r="M48">
        <f>Tabell2_LK_Roslagen_Kvinnor[[#This Row],[År]]-Tabell2_LK_Roslagen_Kvinnor[[#This Row],[Född_år]]</f>
        <v>38</v>
      </c>
      <c r="N48" t="str">
        <f t="shared" si="0"/>
        <v>K/M35-39</v>
      </c>
    </row>
    <row r="49" spans="1:14">
      <c r="A49" s="1">
        <v>800</v>
      </c>
      <c r="B49" s="4" t="s">
        <v>326</v>
      </c>
      <c r="C49" s="4" t="s">
        <v>780</v>
      </c>
      <c r="D49" s="7" t="s">
        <v>9</v>
      </c>
      <c r="E49" s="5">
        <v>44025</v>
      </c>
      <c r="F49" s="5" t="s">
        <v>781</v>
      </c>
      <c r="G49" s="4"/>
      <c r="H49" s="29">
        <v>44026</v>
      </c>
      <c r="I49" t="str">
        <f>RIGHT(Tabell2_LK_Roslagen_Kvinnor[[#This Row],[Person]],2)</f>
        <v>06</v>
      </c>
      <c r="J49" t="str">
        <f>TEXT(Tabell2_LK_Roslagen_Kvinnor[[#This Row],[När]],"ÅÅÅÅ")</f>
        <v>2020</v>
      </c>
      <c r="K49">
        <f>IF(Tabell2_LK_Roslagen_Kvinnor[[#This Row],[Född]]&lt;"23",20,19)</f>
        <v>20</v>
      </c>
      <c r="L49" t="str">
        <f>CONCATENATE(Tabell2_LK_Roslagen_Kvinnor[[#This Row],[Århundrade]],Tabell2_LK_Roslagen_Kvinnor[[#This Row],[Född]])</f>
        <v>2006</v>
      </c>
      <c r="M49">
        <f>Tabell2_LK_Roslagen_Kvinnor[[#This Row],[År]]-Tabell2_LK_Roslagen_Kvinnor[[#This Row],[Född_år]]</f>
        <v>14</v>
      </c>
      <c r="N49" t="str">
        <f t="shared" si="0"/>
        <v>F/P15 Ungdom</v>
      </c>
    </row>
    <row r="50" spans="1:14">
      <c r="A50" s="1">
        <v>800</v>
      </c>
      <c r="B50" s="1" t="s">
        <v>1350</v>
      </c>
      <c r="C50" s="4" t="s">
        <v>1351</v>
      </c>
      <c r="D50" s="4" t="s">
        <v>9</v>
      </c>
      <c r="E50" s="5">
        <v>45098</v>
      </c>
      <c r="F50" s="5" t="s">
        <v>1146</v>
      </c>
      <c r="G50" s="1" t="s">
        <v>1352</v>
      </c>
      <c r="H50" s="29">
        <v>45101</v>
      </c>
      <c r="I50" t="str">
        <f>RIGHT(Tabell2_LK_Roslagen_Kvinnor[[#This Row],[Person]],2)</f>
        <v>10</v>
      </c>
      <c r="J50" t="str">
        <f>TEXT(Tabell2_LK_Roslagen_Kvinnor[[#This Row],[När]],"ÅÅÅÅ")</f>
        <v>2023</v>
      </c>
      <c r="K50">
        <f>IF(Tabell2_LK_Roslagen_Kvinnor[[#This Row],[Född]]&lt;"23",20,19)</f>
        <v>20</v>
      </c>
      <c r="L50" t="str">
        <f>CONCATENATE(Tabell2_LK_Roslagen_Kvinnor[[#This Row],[Århundrade]],Tabell2_LK_Roslagen_Kvinnor[[#This Row],[Född]])</f>
        <v>2010</v>
      </c>
      <c r="M50">
        <f>Tabell2_LK_Roslagen_Kvinnor[[#This Row],[År]]-Tabell2_LK_Roslagen_Kvinnor[[#This Row],[Född_år]]</f>
        <v>13</v>
      </c>
      <c r="N50" t="str">
        <f t="shared" si="0"/>
        <v>F/P13 Ungdom</v>
      </c>
    </row>
    <row r="51" spans="1:14">
      <c r="A51" s="1">
        <v>800</v>
      </c>
      <c r="B51" s="1" t="s">
        <v>592</v>
      </c>
      <c r="C51" s="4" t="s">
        <v>440</v>
      </c>
      <c r="D51" s="1" t="s">
        <v>9</v>
      </c>
      <c r="E51" s="2">
        <v>43327</v>
      </c>
      <c r="F51" s="1" t="s">
        <v>118</v>
      </c>
      <c r="G51" s="1" t="s">
        <v>593</v>
      </c>
      <c r="H51" s="29">
        <v>43328</v>
      </c>
      <c r="I51" t="str">
        <f>RIGHT(Tabell2_LK_Roslagen_Kvinnor[[#This Row],[Person]],2)</f>
        <v>98</v>
      </c>
      <c r="J51" t="str">
        <f>TEXT(Tabell2_LK_Roslagen_Kvinnor[[#This Row],[När]],"ÅÅÅÅ")</f>
        <v>2018</v>
      </c>
      <c r="K51">
        <f>IF(Tabell2_LK_Roslagen_Kvinnor[[#This Row],[Född]]&lt;"23",20,19)</f>
        <v>19</v>
      </c>
      <c r="L51" t="str">
        <f>CONCATENATE(Tabell2_LK_Roslagen_Kvinnor[[#This Row],[Århundrade]],Tabell2_LK_Roslagen_Kvinnor[[#This Row],[Född]])</f>
        <v>1998</v>
      </c>
      <c r="M51">
        <f>Tabell2_LK_Roslagen_Kvinnor[[#This Row],[År]]-Tabell2_LK_Roslagen_Kvinnor[[#This Row],[Född_år]]</f>
        <v>20</v>
      </c>
      <c r="N51" t="str">
        <f t="shared" si="0"/>
        <v>K/M22 Junior</v>
      </c>
    </row>
    <row r="52" spans="1:14">
      <c r="A52" s="1">
        <v>800</v>
      </c>
      <c r="B52" s="1" t="s">
        <v>1353</v>
      </c>
      <c r="C52" s="4" t="s">
        <v>1354</v>
      </c>
      <c r="D52" s="4" t="s">
        <v>9</v>
      </c>
      <c r="E52" s="5">
        <v>45098</v>
      </c>
      <c r="F52" s="5" t="s">
        <v>1146</v>
      </c>
      <c r="G52" s="1"/>
      <c r="H52" s="29">
        <v>45101</v>
      </c>
      <c r="I52" t="str">
        <f>RIGHT(Tabell2_LK_Roslagen_Kvinnor[[#This Row],[Person]],2)</f>
        <v>14</v>
      </c>
      <c r="J52" t="str">
        <f>TEXT(Tabell2_LK_Roslagen_Kvinnor[[#This Row],[När]],"ÅÅÅÅ")</f>
        <v>2023</v>
      </c>
      <c r="K52">
        <f>IF(Tabell2_LK_Roslagen_Kvinnor[[#This Row],[Född]]&lt;"23",20,19)</f>
        <v>20</v>
      </c>
      <c r="L52" t="str">
        <f>CONCATENATE(Tabell2_LK_Roslagen_Kvinnor[[#This Row],[Århundrade]],Tabell2_LK_Roslagen_Kvinnor[[#This Row],[Född]])</f>
        <v>2014</v>
      </c>
      <c r="M52">
        <f>Tabell2_LK_Roslagen_Kvinnor[[#This Row],[År]]-Tabell2_LK_Roslagen_Kvinnor[[#This Row],[Född_år]]</f>
        <v>9</v>
      </c>
      <c r="N52" t="str">
        <f t="shared" si="0"/>
        <v>Barn</v>
      </c>
    </row>
    <row r="53" spans="1:14">
      <c r="A53" s="1">
        <v>800</v>
      </c>
      <c r="B53" s="4" t="s">
        <v>468</v>
      </c>
      <c r="C53" s="4" t="s">
        <v>554</v>
      </c>
      <c r="D53" s="4" t="s">
        <v>9</v>
      </c>
      <c r="E53" s="5">
        <v>42977</v>
      </c>
      <c r="F53" s="4"/>
      <c r="G53" s="4" t="s">
        <v>435</v>
      </c>
      <c r="H53" s="29">
        <v>42979</v>
      </c>
      <c r="I53" t="str">
        <f>RIGHT(Tabell2_LK_Roslagen_Kvinnor[[#This Row],[Person]],2)</f>
        <v>10</v>
      </c>
      <c r="J53" t="str">
        <f>TEXT(Tabell2_LK_Roslagen_Kvinnor[[#This Row],[När]],"ÅÅÅÅ")</f>
        <v>2017</v>
      </c>
      <c r="K53">
        <f>IF(Tabell2_LK_Roslagen_Kvinnor[[#This Row],[Född]]&lt;"23",20,19)</f>
        <v>20</v>
      </c>
      <c r="L53" t="str">
        <f>CONCATENATE(Tabell2_LK_Roslagen_Kvinnor[[#This Row],[Århundrade]],Tabell2_LK_Roslagen_Kvinnor[[#This Row],[Född]])</f>
        <v>2010</v>
      </c>
      <c r="M53">
        <f>Tabell2_LK_Roslagen_Kvinnor[[#This Row],[År]]-Tabell2_LK_Roslagen_Kvinnor[[#This Row],[Född_år]]</f>
        <v>7</v>
      </c>
      <c r="N53" t="str">
        <f t="shared" si="0"/>
        <v>Barn</v>
      </c>
    </row>
    <row r="54" spans="1:14">
      <c r="A54" s="6">
        <v>1000</v>
      </c>
      <c r="B54" s="4" t="s">
        <v>469</v>
      </c>
      <c r="C54" s="4" t="s">
        <v>437</v>
      </c>
      <c r="D54" s="4" t="s">
        <v>9</v>
      </c>
      <c r="E54" s="5">
        <v>42963</v>
      </c>
      <c r="F54" s="4"/>
      <c r="G54" s="4" t="s">
        <v>460</v>
      </c>
      <c r="H54" s="29">
        <v>42964</v>
      </c>
      <c r="I54" t="str">
        <f>RIGHT(Tabell2_LK_Roslagen_Kvinnor[[#This Row],[Person]],2)</f>
        <v>86</v>
      </c>
      <c r="J54" t="str">
        <f>TEXT(Tabell2_LK_Roslagen_Kvinnor[[#This Row],[När]],"ÅÅÅÅ")</f>
        <v>2017</v>
      </c>
      <c r="K54">
        <f>IF(Tabell2_LK_Roslagen_Kvinnor[[#This Row],[Född]]&lt;"23",20,19)</f>
        <v>19</v>
      </c>
      <c r="L54" t="str">
        <f>CONCATENATE(Tabell2_LK_Roslagen_Kvinnor[[#This Row],[Århundrade]],Tabell2_LK_Roslagen_Kvinnor[[#This Row],[Född]])</f>
        <v>1986</v>
      </c>
      <c r="M54">
        <f>Tabell2_LK_Roslagen_Kvinnor[[#This Row],[År]]-Tabell2_LK_Roslagen_Kvinnor[[#This Row],[Född_år]]</f>
        <v>31</v>
      </c>
      <c r="N54" t="str">
        <f t="shared" si="0"/>
        <v>K/M Senior</v>
      </c>
    </row>
    <row r="55" spans="1:14">
      <c r="A55" s="6">
        <v>1000</v>
      </c>
      <c r="B55" s="4" t="s">
        <v>470</v>
      </c>
      <c r="C55" s="4" t="s">
        <v>449</v>
      </c>
      <c r="D55" s="4" t="s">
        <v>9</v>
      </c>
      <c r="E55" s="5">
        <v>42963</v>
      </c>
      <c r="F55" s="4"/>
      <c r="G55" s="4"/>
      <c r="H55" s="29">
        <v>42964</v>
      </c>
      <c r="I55" t="str">
        <f>RIGHT(Tabell2_LK_Roslagen_Kvinnor[[#This Row],[Person]],2)</f>
        <v>89</v>
      </c>
      <c r="J55" t="str">
        <f>TEXT(Tabell2_LK_Roslagen_Kvinnor[[#This Row],[När]],"ÅÅÅÅ")</f>
        <v>2017</v>
      </c>
      <c r="K55">
        <f>IF(Tabell2_LK_Roslagen_Kvinnor[[#This Row],[Född]]&lt;"23",20,19)</f>
        <v>19</v>
      </c>
      <c r="L55" t="str">
        <f>CONCATENATE(Tabell2_LK_Roslagen_Kvinnor[[#This Row],[Århundrade]],Tabell2_LK_Roslagen_Kvinnor[[#This Row],[Född]])</f>
        <v>1989</v>
      </c>
      <c r="M55">
        <f>Tabell2_LK_Roslagen_Kvinnor[[#This Row],[År]]-Tabell2_LK_Roslagen_Kvinnor[[#This Row],[Född_år]]</f>
        <v>28</v>
      </c>
      <c r="N55" t="str">
        <f t="shared" si="0"/>
        <v>K/M Senior</v>
      </c>
    </row>
    <row r="56" spans="1:14">
      <c r="A56" s="6">
        <v>1000</v>
      </c>
      <c r="B56" s="4" t="s">
        <v>471</v>
      </c>
      <c r="C56" s="4" t="s">
        <v>472</v>
      </c>
      <c r="D56" s="4" t="s">
        <v>9</v>
      </c>
      <c r="E56" s="5">
        <v>42963</v>
      </c>
      <c r="F56" s="4"/>
      <c r="G56" s="4" t="s">
        <v>473</v>
      </c>
      <c r="H56" s="29">
        <v>42964</v>
      </c>
      <c r="I56" t="str">
        <f>RIGHT(Tabell2_LK_Roslagen_Kvinnor[[#This Row],[Person]],2)</f>
        <v>81</v>
      </c>
      <c r="J56" t="str">
        <f>TEXT(Tabell2_LK_Roslagen_Kvinnor[[#This Row],[När]],"ÅÅÅÅ")</f>
        <v>2017</v>
      </c>
      <c r="K56">
        <f>IF(Tabell2_LK_Roslagen_Kvinnor[[#This Row],[Född]]&lt;"23",20,19)</f>
        <v>19</v>
      </c>
      <c r="L56" t="str">
        <f>CONCATENATE(Tabell2_LK_Roslagen_Kvinnor[[#This Row],[Århundrade]],Tabell2_LK_Roslagen_Kvinnor[[#This Row],[Född]])</f>
        <v>1981</v>
      </c>
      <c r="M56">
        <f>Tabell2_LK_Roslagen_Kvinnor[[#This Row],[År]]-Tabell2_LK_Roslagen_Kvinnor[[#This Row],[Född_år]]</f>
        <v>36</v>
      </c>
      <c r="N56" t="str">
        <f t="shared" si="0"/>
        <v>K/M35-39</v>
      </c>
    </row>
    <row r="57" spans="1:14">
      <c r="A57" s="6">
        <v>1000</v>
      </c>
      <c r="B57" s="4" t="s">
        <v>474</v>
      </c>
      <c r="C57" s="4" t="s">
        <v>443</v>
      </c>
      <c r="D57" s="4" t="s">
        <v>9</v>
      </c>
      <c r="E57" s="5">
        <v>42963</v>
      </c>
      <c r="F57" s="4"/>
      <c r="G57" s="4" t="s">
        <v>444</v>
      </c>
      <c r="H57" s="29">
        <v>42964</v>
      </c>
      <c r="I57" t="str">
        <f>RIGHT(Tabell2_LK_Roslagen_Kvinnor[[#This Row],[Person]],2)</f>
        <v>74</v>
      </c>
      <c r="J57" t="str">
        <f>TEXT(Tabell2_LK_Roslagen_Kvinnor[[#This Row],[När]],"ÅÅÅÅ")</f>
        <v>2017</v>
      </c>
      <c r="K57">
        <f>IF(Tabell2_LK_Roslagen_Kvinnor[[#This Row],[Född]]&lt;"23",20,19)</f>
        <v>19</v>
      </c>
      <c r="L57" t="str">
        <f>CONCATENATE(Tabell2_LK_Roslagen_Kvinnor[[#This Row],[Århundrade]],Tabell2_LK_Roslagen_Kvinnor[[#This Row],[Född]])</f>
        <v>1974</v>
      </c>
      <c r="M57">
        <f>Tabell2_LK_Roslagen_Kvinnor[[#This Row],[År]]-Tabell2_LK_Roslagen_Kvinnor[[#This Row],[Född_år]]</f>
        <v>43</v>
      </c>
      <c r="N57" t="str">
        <f t="shared" si="0"/>
        <v>K/M40-44</v>
      </c>
    </row>
    <row r="58" spans="1:14">
      <c r="A58" s="6">
        <v>1000</v>
      </c>
      <c r="B58" s="4" t="s">
        <v>475</v>
      </c>
      <c r="C58" s="4" t="s">
        <v>476</v>
      </c>
      <c r="D58" s="4" t="s">
        <v>9</v>
      </c>
      <c r="E58" s="5">
        <v>42963</v>
      </c>
      <c r="F58" s="4"/>
      <c r="G58" s="4"/>
      <c r="H58" s="29">
        <v>42964</v>
      </c>
      <c r="I58" t="str">
        <f>RIGHT(Tabell2_LK_Roslagen_Kvinnor[[#This Row],[Person]],2)</f>
        <v>80</v>
      </c>
      <c r="J58" t="str">
        <f>TEXT(Tabell2_LK_Roslagen_Kvinnor[[#This Row],[När]],"ÅÅÅÅ")</f>
        <v>2017</v>
      </c>
      <c r="K58">
        <f>IF(Tabell2_LK_Roslagen_Kvinnor[[#This Row],[Född]]&lt;"23",20,19)</f>
        <v>19</v>
      </c>
      <c r="L58" t="str">
        <f>CONCATENATE(Tabell2_LK_Roslagen_Kvinnor[[#This Row],[Århundrade]],Tabell2_LK_Roslagen_Kvinnor[[#This Row],[Född]])</f>
        <v>1980</v>
      </c>
      <c r="M58">
        <f>Tabell2_LK_Roslagen_Kvinnor[[#This Row],[År]]-Tabell2_LK_Roslagen_Kvinnor[[#This Row],[Född_år]]</f>
        <v>37</v>
      </c>
      <c r="N58" t="str">
        <f t="shared" si="0"/>
        <v>K/M35-39</v>
      </c>
    </row>
    <row r="59" spans="1:14">
      <c r="A59" s="6">
        <v>1000</v>
      </c>
      <c r="B59" s="4" t="s">
        <v>477</v>
      </c>
      <c r="C59" s="4" t="s">
        <v>478</v>
      </c>
      <c r="D59" s="4" t="s">
        <v>9</v>
      </c>
      <c r="E59" s="5">
        <v>42963</v>
      </c>
      <c r="F59" s="4"/>
      <c r="G59" s="4" t="s">
        <v>453</v>
      </c>
      <c r="H59" s="29">
        <v>42964</v>
      </c>
      <c r="I59" t="str">
        <f>RIGHT(Tabell2_LK_Roslagen_Kvinnor[[#This Row],[Person]],2)</f>
        <v>70</v>
      </c>
      <c r="J59" t="str">
        <f>TEXT(Tabell2_LK_Roslagen_Kvinnor[[#This Row],[När]],"ÅÅÅÅ")</f>
        <v>2017</v>
      </c>
      <c r="K59">
        <f>IF(Tabell2_LK_Roslagen_Kvinnor[[#This Row],[Född]]&lt;"23",20,19)</f>
        <v>19</v>
      </c>
      <c r="L59" t="str">
        <f>CONCATENATE(Tabell2_LK_Roslagen_Kvinnor[[#This Row],[Århundrade]],Tabell2_LK_Roslagen_Kvinnor[[#This Row],[Född]])</f>
        <v>1970</v>
      </c>
      <c r="M59">
        <f>Tabell2_LK_Roslagen_Kvinnor[[#This Row],[År]]-Tabell2_LK_Roslagen_Kvinnor[[#This Row],[Född_år]]</f>
        <v>47</v>
      </c>
      <c r="N59" t="str">
        <f t="shared" si="0"/>
        <v>K/M45-49</v>
      </c>
    </row>
    <row r="60" spans="1:14">
      <c r="A60" s="6">
        <v>1500</v>
      </c>
      <c r="B60" s="4" t="s">
        <v>1034</v>
      </c>
      <c r="C60" s="4" t="s">
        <v>476</v>
      </c>
      <c r="D60" s="4" t="s">
        <v>9</v>
      </c>
      <c r="E60" s="5">
        <v>44788</v>
      </c>
      <c r="F60" s="1" t="s">
        <v>1035</v>
      </c>
      <c r="G60" s="4" t="s">
        <v>1036</v>
      </c>
      <c r="H60" s="29">
        <v>44790</v>
      </c>
      <c r="I60" t="str">
        <f>RIGHT(Tabell2_LK_Roslagen_Kvinnor[[#This Row],[Person]],2)</f>
        <v>80</v>
      </c>
      <c r="J60" t="str">
        <f>TEXT(Tabell2_LK_Roslagen_Kvinnor[[#This Row],[När]],"ÅÅÅÅ")</f>
        <v>2022</v>
      </c>
      <c r="K60">
        <f>IF(Tabell2_LK_Roslagen_Kvinnor[[#This Row],[Född]]&lt;"23",20,19)</f>
        <v>19</v>
      </c>
      <c r="L60" t="str">
        <f>CONCATENATE(Tabell2_LK_Roslagen_Kvinnor[[#This Row],[Århundrade]],Tabell2_LK_Roslagen_Kvinnor[[#This Row],[Född]])</f>
        <v>1980</v>
      </c>
      <c r="M60">
        <f>Tabell2_LK_Roslagen_Kvinnor[[#This Row],[År]]-Tabell2_LK_Roslagen_Kvinnor[[#This Row],[Född_år]]</f>
        <v>42</v>
      </c>
      <c r="N60" t="str">
        <f t="shared" si="0"/>
        <v>K/M40-44</v>
      </c>
    </row>
    <row r="61" spans="1:14">
      <c r="A61" s="6">
        <v>1500</v>
      </c>
      <c r="B61" s="4" t="s">
        <v>991</v>
      </c>
      <c r="C61" s="4" t="s">
        <v>1380</v>
      </c>
      <c r="D61" s="4" t="s">
        <v>9</v>
      </c>
      <c r="E61" s="5">
        <v>44433</v>
      </c>
      <c r="F61" s="4" t="s">
        <v>781</v>
      </c>
      <c r="G61" s="4" t="s">
        <v>992</v>
      </c>
      <c r="H61" s="29">
        <v>44436</v>
      </c>
      <c r="I61" t="str">
        <f>RIGHT(Tabell2_LK_Roslagen_Kvinnor[[#This Row],[Person]],2)</f>
        <v>79</v>
      </c>
      <c r="J61" t="str">
        <f>TEXT(Tabell2_LK_Roslagen_Kvinnor[[#This Row],[När]],"ÅÅÅÅ")</f>
        <v>2021</v>
      </c>
      <c r="K61">
        <f>IF(Tabell2_LK_Roslagen_Kvinnor[[#This Row],[Född]]&lt;"23",20,19)</f>
        <v>19</v>
      </c>
      <c r="L61" t="str">
        <f>CONCATENATE(Tabell2_LK_Roslagen_Kvinnor[[#This Row],[Århundrade]],Tabell2_LK_Roslagen_Kvinnor[[#This Row],[Född]])</f>
        <v>1979</v>
      </c>
      <c r="M61">
        <f>Tabell2_LK_Roslagen_Kvinnor[[#This Row],[År]]-Tabell2_LK_Roslagen_Kvinnor[[#This Row],[Född_år]]</f>
        <v>42</v>
      </c>
      <c r="N61" t="str">
        <f t="shared" si="0"/>
        <v>K/M40-44</v>
      </c>
    </row>
    <row r="62" spans="1:14">
      <c r="A62" s="6">
        <v>1500</v>
      </c>
      <c r="B62" s="4" t="s">
        <v>479</v>
      </c>
      <c r="C62" s="4" t="s">
        <v>463</v>
      </c>
      <c r="D62" s="4" t="s">
        <v>459</v>
      </c>
      <c r="E62" s="5">
        <v>42932</v>
      </c>
      <c r="F62" s="4"/>
      <c r="G62" s="4" t="s">
        <v>460</v>
      </c>
      <c r="H62" s="14"/>
      <c r="I62" t="str">
        <f>RIGHT(Tabell2_LK_Roslagen_Kvinnor[[#This Row],[Person]],2)</f>
        <v>88</v>
      </c>
      <c r="J62" t="str">
        <f>TEXT(Tabell2_LK_Roslagen_Kvinnor[[#This Row],[När]],"ÅÅÅÅ")</f>
        <v>2017</v>
      </c>
      <c r="K62">
        <f>IF(Tabell2_LK_Roslagen_Kvinnor[[#This Row],[Född]]&lt;"23",20,19)</f>
        <v>19</v>
      </c>
      <c r="L62" t="str">
        <f>CONCATENATE(Tabell2_LK_Roslagen_Kvinnor[[#This Row],[Århundrade]],Tabell2_LK_Roslagen_Kvinnor[[#This Row],[Född]])</f>
        <v>1988</v>
      </c>
      <c r="M62">
        <f>Tabell2_LK_Roslagen_Kvinnor[[#This Row],[År]]-Tabell2_LK_Roslagen_Kvinnor[[#This Row],[Född_år]]</f>
        <v>29</v>
      </c>
      <c r="N62" t="str">
        <f t="shared" si="0"/>
        <v>K/M Senior</v>
      </c>
    </row>
    <row r="63" spans="1:14">
      <c r="A63" s="6">
        <v>1500</v>
      </c>
      <c r="B63" s="4" t="s">
        <v>480</v>
      </c>
      <c r="C63" s="4" t="s">
        <v>463</v>
      </c>
      <c r="D63" s="4" t="s">
        <v>83</v>
      </c>
      <c r="E63" s="5">
        <v>42904</v>
      </c>
      <c r="F63" s="4"/>
      <c r="G63" s="4" t="s">
        <v>460</v>
      </c>
      <c r="H63" s="14"/>
      <c r="I63" t="str">
        <f>RIGHT(Tabell2_LK_Roslagen_Kvinnor[[#This Row],[Person]],2)</f>
        <v>88</v>
      </c>
      <c r="J63" t="str">
        <f>TEXT(Tabell2_LK_Roslagen_Kvinnor[[#This Row],[När]],"ÅÅÅÅ")</f>
        <v>2017</v>
      </c>
      <c r="K63">
        <f>IF(Tabell2_LK_Roslagen_Kvinnor[[#This Row],[Född]]&lt;"23",20,19)</f>
        <v>19</v>
      </c>
      <c r="L63" t="str">
        <f>CONCATENATE(Tabell2_LK_Roslagen_Kvinnor[[#This Row],[Århundrade]],Tabell2_LK_Roslagen_Kvinnor[[#This Row],[Född]])</f>
        <v>1988</v>
      </c>
      <c r="M63">
        <f>Tabell2_LK_Roslagen_Kvinnor[[#This Row],[År]]-Tabell2_LK_Roslagen_Kvinnor[[#This Row],[Född_år]]</f>
        <v>29</v>
      </c>
      <c r="N63" t="str">
        <f t="shared" si="0"/>
        <v>K/M Senior</v>
      </c>
    </row>
    <row r="64" spans="1:14">
      <c r="A64" s="6">
        <v>1500</v>
      </c>
      <c r="B64" s="1" t="s">
        <v>594</v>
      </c>
      <c r="C64" s="4" t="s">
        <v>463</v>
      </c>
      <c r="D64" s="1" t="s">
        <v>9</v>
      </c>
      <c r="E64" s="2">
        <v>43334</v>
      </c>
      <c r="F64" s="1" t="s">
        <v>118</v>
      </c>
      <c r="G64" s="1" t="s">
        <v>564</v>
      </c>
      <c r="H64" s="29">
        <v>43336</v>
      </c>
      <c r="I64" t="str">
        <f>RIGHT(Tabell2_LK_Roslagen_Kvinnor[[#This Row],[Person]],2)</f>
        <v>88</v>
      </c>
      <c r="J64" t="str">
        <f>TEXT(Tabell2_LK_Roslagen_Kvinnor[[#This Row],[När]],"ÅÅÅÅ")</f>
        <v>2018</v>
      </c>
      <c r="K64">
        <f>IF(Tabell2_LK_Roslagen_Kvinnor[[#This Row],[Född]]&lt;"23",20,19)</f>
        <v>19</v>
      </c>
      <c r="L64" t="str">
        <f>CONCATENATE(Tabell2_LK_Roslagen_Kvinnor[[#This Row],[Århundrade]],Tabell2_LK_Roslagen_Kvinnor[[#This Row],[Född]])</f>
        <v>1988</v>
      </c>
      <c r="M64">
        <f>Tabell2_LK_Roslagen_Kvinnor[[#This Row],[År]]-Tabell2_LK_Roslagen_Kvinnor[[#This Row],[Född_år]]</f>
        <v>30</v>
      </c>
      <c r="N64" t="str">
        <f t="shared" si="0"/>
        <v>K/M Senior</v>
      </c>
    </row>
    <row r="65" spans="1:14">
      <c r="A65" s="6">
        <v>1500</v>
      </c>
      <c r="B65" s="4" t="s">
        <v>481</v>
      </c>
      <c r="C65" s="4" t="s">
        <v>437</v>
      </c>
      <c r="D65" s="4" t="s">
        <v>9</v>
      </c>
      <c r="E65" s="5">
        <v>42970</v>
      </c>
      <c r="F65" s="4"/>
      <c r="G65" s="4"/>
      <c r="H65" s="29">
        <v>42971</v>
      </c>
      <c r="I65" t="str">
        <f>RIGHT(Tabell2_LK_Roslagen_Kvinnor[[#This Row],[Person]],2)</f>
        <v>86</v>
      </c>
      <c r="J65" t="str">
        <f>TEXT(Tabell2_LK_Roslagen_Kvinnor[[#This Row],[När]],"ÅÅÅÅ")</f>
        <v>2017</v>
      </c>
      <c r="K65">
        <f>IF(Tabell2_LK_Roslagen_Kvinnor[[#This Row],[Född]]&lt;"23",20,19)</f>
        <v>19</v>
      </c>
      <c r="L65" t="str">
        <f>CONCATENATE(Tabell2_LK_Roslagen_Kvinnor[[#This Row],[Århundrade]],Tabell2_LK_Roslagen_Kvinnor[[#This Row],[Född]])</f>
        <v>1986</v>
      </c>
      <c r="M65">
        <f>Tabell2_LK_Roslagen_Kvinnor[[#This Row],[År]]-Tabell2_LK_Roslagen_Kvinnor[[#This Row],[Född_år]]</f>
        <v>31</v>
      </c>
      <c r="N65" t="str">
        <f t="shared" si="0"/>
        <v>K/M Senior</v>
      </c>
    </row>
    <row r="66" spans="1:14">
      <c r="A66" s="6">
        <v>1500</v>
      </c>
      <c r="B66" s="4" t="s">
        <v>482</v>
      </c>
      <c r="C66" s="4" t="s">
        <v>596</v>
      </c>
      <c r="D66" s="4" t="s">
        <v>9</v>
      </c>
      <c r="E66" s="5">
        <v>42970</v>
      </c>
      <c r="F66" s="4"/>
      <c r="G66" s="4" t="s">
        <v>473</v>
      </c>
      <c r="H66" s="29">
        <v>42971</v>
      </c>
      <c r="I66" t="str">
        <f>RIGHT(Tabell2_LK_Roslagen_Kvinnor[[#This Row],[Person]],2)</f>
        <v>81</v>
      </c>
      <c r="J66" t="str">
        <f>TEXT(Tabell2_LK_Roslagen_Kvinnor[[#This Row],[När]],"ÅÅÅÅ")</f>
        <v>2017</v>
      </c>
      <c r="K66">
        <f>IF(Tabell2_LK_Roslagen_Kvinnor[[#This Row],[Född]]&lt;"23",20,19)</f>
        <v>19</v>
      </c>
      <c r="L66" t="str">
        <f>CONCATENATE(Tabell2_LK_Roslagen_Kvinnor[[#This Row],[Århundrade]],Tabell2_LK_Roslagen_Kvinnor[[#This Row],[Född]])</f>
        <v>1981</v>
      </c>
      <c r="M66">
        <f>Tabell2_LK_Roslagen_Kvinnor[[#This Row],[År]]-Tabell2_LK_Roslagen_Kvinnor[[#This Row],[Född_år]]</f>
        <v>36</v>
      </c>
      <c r="N66" t="str">
        <f t="shared" ref="N66:N129" si="1">IF(M66&gt;=80,"K/M80-84",IF(M66&gt;=75,"K/M75-79",IF(M66&gt;=70,"K/M70-74",IF(M66&gt;=65,"K/M65-69",IF(M66&gt;=60,"K/M60-64",IF(M66&gt;=55,"K/M55-59",IF(M66&gt;=50,"K/M50-54",IF(M66&gt;=45,"K/M45-49",IF(M66&gt;=40,"K/M40-44",IF(M66&gt;=35,"K/M35-39",IF(M66&gt;=23,"K/M Senior",IF(M66&gt;=20,"K/M22 Junior",IF(M66&gt;=18,"F/P19 Junior",IF(M66&gt;=16,"F/P17 Ungdom",IF(M66&gt;=14,"F/P15 Ungdom",IF(M66&gt;=12,"F/P13 Ungdom","Barn"))))))))))))))))</f>
        <v>K/M35-39</v>
      </c>
    </row>
    <row r="67" spans="1:14">
      <c r="A67" s="6">
        <v>1500</v>
      </c>
      <c r="B67" s="4" t="s">
        <v>483</v>
      </c>
      <c r="C67" s="4" t="s">
        <v>484</v>
      </c>
      <c r="D67" s="4" t="s">
        <v>9</v>
      </c>
      <c r="E67" s="5">
        <v>42970</v>
      </c>
      <c r="F67" s="4"/>
      <c r="G67" s="4" t="s">
        <v>444</v>
      </c>
      <c r="H67" s="29">
        <v>42971</v>
      </c>
      <c r="I67" t="str">
        <f>RIGHT(Tabell2_LK_Roslagen_Kvinnor[[#This Row],[Person]],2)</f>
        <v>74</v>
      </c>
      <c r="J67" t="str">
        <f>TEXT(Tabell2_LK_Roslagen_Kvinnor[[#This Row],[När]],"ÅÅÅÅ")</f>
        <v>2017</v>
      </c>
      <c r="K67">
        <f>IF(Tabell2_LK_Roslagen_Kvinnor[[#This Row],[Född]]&lt;"23",20,19)</f>
        <v>19</v>
      </c>
      <c r="L67" t="str">
        <f>CONCATENATE(Tabell2_LK_Roslagen_Kvinnor[[#This Row],[Århundrade]],Tabell2_LK_Roslagen_Kvinnor[[#This Row],[Född]])</f>
        <v>1974</v>
      </c>
      <c r="M67">
        <f>Tabell2_LK_Roslagen_Kvinnor[[#This Row],[År]]-Tabell2_LK_Roslagen_Kvinnor[[#This Row],[Född_år]]</f>
        <v>43</v>
      </c>
      <c r="N67" t="str">
        <f t="shared" si="1"/>
        <v>K/M40-44</v>
      </c>
    </row>
    <row r="68" spans="1:14">
      <c r="A68" s="6">
        <v>1500</v>
      </c>
      <c r="B68" s="4" t="s">
        <v>485</v>
      </c>
      <c r="C68" s="4" t="s">
        <v>472</v>
      </c>
      <c r="D68" s="4" t="s">
        <v>9</v>
      </c>
      <c r="E68" s="5">
        <v>42970</v>
      </c>
      <c r="F68" s="4"/>
      <c r="G68" s="4"/>
      <c r="H68" s="29">
        <v>42971</v>
      </c>
      <c r="I68" t="str">
        <f>RIGHT(Tabell2_LK_Roslagen_Kvinnor[[#This Row],[Person]],2)</f>
        <v>81</v>
      </c>
      <c r="J68" t="str">
        <f>TEXT(Tabell2_LK_Roslagen_Kvinnor[[#This Row],[När]],"ÅÅÅÅ")</f>
        <v>2017</v>
      </c>
      <c r="K68">
        <f>IF(Tabell2_LK_Roslagen_Kvinnor[[#This Row],[Född]]&lt;"23",20,19)</f>
        <v>19</v>
      </c>
      <c r="L68" t="str">
        <f>CONCATENATE(Tabell2_LK_Roslagen_Kvinnor[[#This Row],[Århundrade]],Tabell2_LK_Roslagen_Kvinnor[[#This Row],[Född]])</f>
        <v>1981</v>
      </c>
      <c r="M68">
        <f>Tabell2_LK_Roslagen_Kvinnor[[#This Row],[År]]-Tabell2_LK_Roslagen_Kvinnor[[#This Row],[Född_år]]</f>
        <v>36</v>
      </c>
      <c r="N68" t="str">
        <f t="shared" si="1"/>
        <v>K/M35-39</v>
      </c>
    </row>
    <row r="69" spans="1:14">
      <c r="A69" s="6">
        <v>1500</v>
      </c>
      <c r="B69" s="4" t="s">
        <v>486</v>
      </c>
      <c r="C69" s="4" t="s">
        <v>449</v>
      </c>
      <c r="D69" s="4" t="s">
        <v>9</v>
      </c>
      <c r="E69" s="5">
        <v>42970</v>
      </c>
      <c r="F69" s="4"/>
      <c r="G69" s="4"/>
      <c r="H69" s="29">
        <v>42971</v>
      </c>
      <c r="I69" t="str">
        <f>RIGHT(Tabell2_LK_Roslagen_Kvinnor[[#This Row],[Person]],2)</f>
        <v>89</v>
      </c>
      <c r="J69" t="str">
        <f>TEXT(Tabell2_LK_Roslagen_Kvinnor[[#This Row],[När]],"ÅÅÅÅ")</f>
        <v>2017</v>
      </c>
      <c r="K69">
        <f>IF(Tabell2_LK_Roslagen_Kvinnor[[#This Row],[Född]]&lt;"23",20,19)</f>
        <v>19</v>
      </c>
      <c r="L69" t="str">
        <f>CONCATENATE(Tabell2_LK_Roslagen_Kvinnor[[#This Row],[Århundrade]],Tabell2_LK_Roslagen_Kvinnor[[#This Row],[Född]])</f>
        <v>1989</v>
      </c>
      <c r="M69">
        <f>Tabell2_LK_Roslagen_Kvinnor[[#This Row],[År]]-Tabell2_LK_Roslagen_Kvinnor[[#This Row],[Född_år]]</f>
        <v>28</v>
      </c>
      <c r="N69" t="str">
        <f t="shared" si="1"/>
        <v>K/M Senior</v>
      </c>
    </row>
    <row r="70" spans="1:14">
      <c r="A70" s="6">
        <v>1500</v>
      </c>
      <c r="B70" s="1" t="s">
        <v>595</v>
      </c>
      <c r="C70" s="4" t="s">
        <v>596</v>
      </c>
      <c r="D70" s="13" t="s">
        <v>9</v>
      </c>
      <c r="E70" s="2">
        <v>43334</v>
      </c>
      <c r="F70" s="1" t="s">
        <v>121</v>
      </c>
      <c r="G70" s="1" t="s">
        <v>564</v>
      </c>
      <c r="H70" s="29">
        <v>43336</v>
      </c>
      <c r="I70" t="str">
        <f>RIGHT(Tabell2_LK_Roslagen_Kvinnor[[#This Row],[Person]],2)</f>
        <v>81</v>
      </c>
      <c r="J70" t="str">
        <f>TEXT(Tabell2_LK_Roslagen_Kvinnor[[#This Row],[När]],"ÅÅÅÅ")</f>
        <v>2018</v>
      </c>
      <c r="K70">
        <f>IF(Tabell2_LK_Roslagen_Kvinnor[[#This Row],[Född]]&lt;"23",20,19)</f>
        <v>19</v>
      </c>
      <c r="L70" t="str">
        <f>CONCATENATE(Tabell2_LK_Roslagen_Kvinnor[[#This Row],[Århundrade]],Tabell2_LK_Roslagen_Kvinnor[[#This Row],[Född]])</f>
        <v>1981</v>
      </c>
      <c r="M70">
        <f>Tabell2_LK_Roslagen_Kvinnor[[#This Row],[År]]-Tabell2_LK_Roslagen_Kvinnor[[#This Row],[Född_år]]</f>
        <v>37</v>
      </c>
      <c r="N70" t="str">
        <f t="shared" si="1"/>
        <v>K/M35-39</v>
      </c>
    </row>
    <row r="71" spans="1:14">
      <c r="A71" s="6">
        <v>1500</v>
      </c>
      <c r="B71" s="1" t="s">
        <v>677</v>
      </c>
      <c r="C71" s="4" t="s">
        <v>443</v>
      </c>
      <c r="D71" s="4" t="s">
        <v>133</v>
      </c>
      <c r="E71" s="2">
        <v>43694</v>
      </c>
      <c r="F71" s="2" t="s">
        <v>300</v>
      </c>
      <c r="G71" s="1" t="s">
        <v>615</v>
      </c>
      <c r="H71" s="29">
        <v>43695</v>
      </c>
      <c r="I71" t="str">
        <f>RIGHT(Tabell2_LK_Roslagen_Kvinnor[[#This Row],[Person]],2)</f>
        <v>74</v>
      </c>
      <c r="J71" t="str">
        <f>TEXT(Tabell2_LK_Roslagen_Kvinnor[[#This Row],[När]],"ÅÅÅÅ")</f>
        <v>2019</v>
      </c>
      <c r="K71">
        <f>IF(Tabell2_LK_Roslagen_Kvinnor[[#This Row],[Född]]&lt;"23",20,19)</f>
        <v>19</v>
      </c>
      <c r="L71" t="str">
        <f>CONCATENATE(Tabell2_LK_Roslagen_Kvinnor[[#This Row],[Århundrade]],Tabell2_LK_Roslagen_Kvinnor[[#This Row],[Född]])</f>
        <v>1974</v>
      </c>
      <c r="M71">
        <f>Tabell2_LK_Roslagen_Kvinnor[[#This Row],[År]]-Tabell2_LK_Roslagen_Kvinnor[[#This Row],[Född_år]]</f>
        <v>45</v>
      </c>
      <c r="N71" t="str">
        <f t="shared" si="1"/>
        <v>K/M45-49</v>
      </c>
    </row>
    <row r="72" spans="1:14">
      <c r="A72" s="6">
        <v>1500</v>
      </c>
      <c r="B72" s="4" t="s">
        <v>487</v>
      </c>
      <c r="C72" s="4" t="s">
        <v>443</v>
      </c>
      <c r="D72" s="4" t="s">
        <v>9</v>
      </c>
      <c r="E72" s="5">
        <v>42970</v>
      </c>
      <c r="F72" s="4"/>
      <c r="G72" s="4"/>
      <c r="H72" s="29">
        <v>42971</v>
      </c>
      <c r="I72" t="str">
        <f>RIGHT(Tabell2_LK_Roslagen_Kvinnor[[#This Row],[Person]],2)</f>
        <v>74</v>
      </c>
      <c r="J72" t="str">
        <f>TEXT(Tabell2_LK_Roslagen_Kvinnor[[#This Row],[När]],"ÅÅÅÅ")</f>
        <v>2017</v>
      </c>
      <c r="K72">
        <f>IF(Tabell2_LK_Roslagen_Kvinnor[[#This Row],[Född]]&lt;"23",20,19)</f>
        <v>19</v>
      </c>
      <c r="L72" t="str">
        <f>CONCATENATE(Tabell2_LK_Roslagen_Kvinnor[[#This Row],[Århundrade]],Tabell2_LK_Roslagen_Kvinnor[[#This Row],[Född]])</f>
        <v>1974</v>
      </c>
      <c r="M72">
        <f>Tabell2_LK_Roslagen_Kvinnor[[#This Row],[År]]-Tabell2_LK_Roslagen_Kvinnor[[#This Row],[Född_år]]</f>
        <v>43</v>
      </c>
      <c r="N72" t="str">
        <f t="shared" si="1"/>
        <v>K/M40-44</v>
      </c>
    </row>
    <row r="73" spans="1:14">
      <c r="A73" s="6">
        <v>1500</v>
      </c>
      <c r="B73" s="4" t="s">
        <v>488</v>
      </c>
      <c r="C73" s="4" t="s">
        <v>452</v>
      </c>
      <c r="D73" s="4" t="s">
        <v>9</v>
      </c>
      <c r="E73" s="5">
        <v>42970</v>
      </c>
      <c r="F73" s="4"/>
      <c r="G73" s="4" t="s">
        <v>453</v>
      </c>
      <c r="H73" s="29">
        <v>42971</v>
      </c>
      <c r="I73" t="str">
        <f>RIGHT(Tabell2_LK_Roslagen_Kvinnor[[#This Row],[Person]],2)</f>
        <v>71</v>
      </c>
      <c r="J73" t="str">
        <f>TEXT(Tabell2_LK_Roslagen_Kvinnor[[#This Row],[När]],"ÅÅÅÅ")</f>
        <v>2017</v>
      </c>
      <c r="K73">
        <f>IF(Tabell2_LK_Roslagen_Kvinnor[[#This Row],[Född]]&lt;"23",20,19)</f>
        <v>19</v>
      </c>
      <c r="L73" t="str">
        <f>CONCATENATE(Tabell2_LK_Roslagen_Kvinnor[[#This Row],[Århundrade]],Tabell2_LK_Roslagen_Kvinnor[[#This Row],[Född]])</f>
        <v>1971</v>
      </c>
      <c r="M73">
        <f>Tabell2_LK_Roslagen_Kvinnor[[#This Row],[År]]-Tabell2_LK_Roslagen_Kvinnor[[#This Row],[Född_år]]</f>
        <v>46</v>
      </c>
      <c r="N73" t="str">
        <f t="shared" si="1"/>
        <v>K/M45-49</v>
      </c>
    </row>
    <row r="74" spans="1:14">
      <c r="A74" s="6">
        <v>1500</v>
      </c>
      <c r="B74" s="1" t="s">
        <v>597</v>
      </c>
      <c r="C74" s="4" t="s">
        <v>476</v>
      </c>
      <c r="D74" s="1" t="s">
        <v>9</v>
      </c>
      <c r="E74" s="2">
        <v>43334</v>
      </c>
      <c r="F74" s="1" t="s">
        <v>118</v>
      </c>
      <c r="G74" s="1" t="s">
        <v>564</v>
      </c>
      <c r="H74" s="29">
        <v>43336</v>
      </c>
      <c r="I74" t="str">
        <f>RIGHT(Tabell2_LK_Roslagen_Kvinnor[[#This Row],[Person]],2)</f>
        <v>80</v>
      </c>
      <c r="J74" t="str">
        <f>TEXT(Tabell2_LK_Roslagen_Kvinnor[[#This Row],[När]],"ÅÅÅÅ")</f>
        <v>2018</v>
      </c>
      <c r="K74">
        <f>IF(Tabell2_LK_Roslagen_Kvinnor[[#This Row],[Född]]&lt;"23",20,19)</f>
        <v>19</v>
      </c>
      <c r="L74" t="str">
        <f>CONCATENATE(Tabell2_LK_Roslagen_Kvinnor[[#This Row],[Århundrade]],Tabell2_LK_Roslagen_Kvinnor[[#This Row],[Född]])</f>
        <v>1980</v>
      </c>
      <c r="M74">
        <f>Tabell2_LK_Roslagen_Kvinnor[[#This Row],[År]]-Tabell2_LK_Roslagen_Kvinnor[[#This Row],[Född_år]]</f>
        <v>38</v>
      </c>
      <c r="N74" t="str">
        <f t="shared" si="1"/>
        <v>K/M35-39</v>
      </c>
    </row>
    <row r="75" spans="1:14">
      <c r="A75" s="6">
        <v>1500</v>
      </c>
      <c r="B75" s="1" t="s">
        <v>1355</v>
      </c>
      <c r="C75" s="4" t="s">
        <v>543</v>
      </c>
      <c r="D75" s="4" t="s">
        <v>1356</v>
      </c>
      <c r="E75" s="5">
        <v>45157</v>
      </c>
      <c r="F75" s="5" t="s">
        <v>1357</v>
      </c>
      <c r="G75" s="1" t="s">
        <v>1358</v>
      </c>
      <c r="H75" s="29">
        <v>45161</v>
      </c>
      <c r="I75" t="str">
        <f>RIGHT(Tabell2_LK_Roslagen_Kvinnor[[#This Row],[Person]],2)</f>
        <v>96</v>
      </c>
      <c r="J75" t="str">
        <f>TEXT(Tabell2_LK_Roslagen_Kvinnor[[#This Row],[När]],"ÅÅÅÅ")</f>
        <v>2023</v>
      </c>
      <c r="K75">
        <f>IF(Tabell2_LK_Roslagen_Kvinnor[[#This Row],[Född]]&lt;"23",20,19)</f>
        <v>19</v>
      </c>
      <c r="L75" t="str">
        <f>CONCATENATE(Tabell2_LK_Roslagen_Kvinnor[[#This Row],[Århundrade]],Tabell2_LK_Roslagen_Kvinnor[[#This Row],[Född]])</f>
        <v>1996</v>
      </c>
      <c r="M75">
        <f>Tabell2_LK_Roslagen_Kvinnor[[#This Row],[År]]-Tabell2_LK_Roslagen_Kvinnor[[#This Row],[Född_år]]</f>
        <v>27</v>
      </c>
      <c r="N75" t="str">
        <f t="shared" si="1"/>
        <v>K/M Senior</v>
      </c>
    </row>
    <row r="76" spans="1:14">
      <c r="A76" s="6">
        <v>1500</v>
      </c>
      <c r="B76" s="1" t="s">
        <v>1359</v>
      </c>
      <c r="C76" s="4" t="s">
        <v>543</v>
      </c>
      <c r="D76" s="4" t="s">
        <v>9</v>
      </c>
      <c r="E76" s="5">
        <v>45154</v>
      </c>
      <c r="F76" s="5" t="s">
        <v>1146</v>
      </c>
      <c r="G76" s="1"/>
      <c r="H76" s="29">
        <v>45161</v>
      </c>
      <c r="I76" t="str">
        <f>RIGHT(Tabell2_LK_Roslagen_Kvinnor[[#This Row],[Person]],2)</f>
        <v>96</v>
      </c>
      <c r="J76" t="str">
        <f>TEXT(Tabell2_LK_Roslagen_Kvinnor[[#This Row],[När]],"ÅÅÅÅ")</f>
        <v>2023</v>
      </c>
      <c r="K76">
        <f>IF(Tabell2_LK_Roslagen_Kvinnor[[#This Row],[Född]]&lt;"23",20,19)</f>
        <v>19</v>
      </c>
      <c r="L76" t="str">
        <f>CONCATENATE(Tabell2_LK_Roslagen_Kvinnor[[#This Row],[Århundrade]],Tabell2_LK_Roslagen_Kvinnor[[#This Row],[Född]])</f>
        <v>1996</v>
      </c>
      <c r="M76">
        <f>Tabell2_LK_Roslagen_Kvinnor[[#This Row],[År]]-Tabell2_LK_Roslagen_Kvinnor[[#This Row],[Född_år]]</f>
        <v>27</v>
      </c>
      <c r="N76" t="str">
        <f t="shared" si="1"/>
        <v>K/M Senior</v>
      </c>
    </row>
    <row r="77" spans="1:14">
      <c r="A77" s="6">
        <v>1500</v>
      </c>
      <c r="B77" s="4" t="s">
        <v>489</v>
      </c>
      <c r="C77" s="4" t="s">
        <v>476</v>
      </c>
      <c r="D77" s="4" t="s">
        <v>9</v>
      </c>
      <c r="E77" s="5">
        <v>42970</v>
      </c>
      <c r="F77" s="4"/>
      <c r="G77" s="4"/>
      <c r="H77" s="29">
        <v>42971</v>
      </c>
      <c r="I77" t="str">
        <f>RIGHT(Tabell2_LK_Roslagen_Kvinnor[[#This Row],[Person]],2)</f>
        <v>80</v>
      </c>
      <c r="J77" t="str">
        <f>TEXT(Tabell2_LK_Roslagen_Kvinnor[[#This Row],[När]],"ÅÅÅÅ")</f>
        <v>2017</v>
      </c>
      <c r="K77">
        <f>IF(Tabell2_LK_Roslagen_Kvinnor[[#This Row],[Född]]&lt;"23",20,19)</f>
        <v>19</v>
      </c>
      <c r="L77" t="str">
        <f>CONCATENATE(Tabell2_LK_Roslagen_Kvinnor[[#This Row],[Århundrade]],Tabell2_LK_Roslagen_Kvinnor[[#This Row],[Född]])</f>
        <v>1980</v>
      </c>
      <c r="M77">
        <f>Tabell2_LK_Roslagen_Kvinnor[[#This Row],[År]]-Tabell2_LK_Roslagen_Kvinnor[[#This Row],[Född_år]]</f>
        <v>37</v>
      </c>
      <c r="N77" t="str">
        <f t="shared" si="1"/>
        <v>K/M35-39</v>
      </c>
    </row>
    <row r="78" spans="1:14">
      <c r="A78" s="6">
        <v>1500</v>
      </c>
      <c r="B78" s="4" t="s">
        <v>490</v>
      </c>
      <c r="C78" s="4" t="s">
        <v>478</v>
      </c>
      <c r="D78" s="4" t="s">
        <v>9</v>
      </c>
      <c r="E78" s="5">
        <v>42970</v>
      </c>
      <c r="F78" s="4"/>
      <c r="G78" s="4"/>
      <c r="H78" s="29">
        <v>42971</v>
      </c>
      <c r="I78" t="str">
        <f>RIGHT(Tabell2_LK_Roslagen_Kvinnor[[#This Row],[Person]],2)</f>
        <v>70</v>
      </c>
      <c r="J78" t="str">
        <f>TEXT(Tabell2_LK_Roslagen_Kvinnor[[#This Row],[När]],"ÅÅÅÅ")</f>
        <v>2017</v>
      </c>
      <c r="K78">
        <f>IF(Tabell2_LK_Roslagen_Kvinnor[[#This Row],[Född]]&lt;"23",20,19)</f>
        <v>19</v>
      </c>
      <c r="L78" t="str">
        <f>CONCATENATE(Tabell2_LK_Roslagen_Kvinnor[[#This Row],[Århundrade]],Tabell2_LK_Roslagen_Kvinnor[[#This Row],[Född]])</f>
        <v>1970</v>
      </c>
      <c r="M78">
        <f>Tabell2_LK_Roslagen_Kvinnor[[#This Row],[År]]-Tabell2_LK_Roslagen_Kvinnor[[#This Row],[Född_år]]</f>
        <v>47</v>
      </c>
      <c r="N78" t="str">
        <f t="shared" si="1"/>
        <v>K/M45-49</v>
      </c>
    </row>
    <row r="79" spans="1:14">
      <c r="A79" s="6">
        <v>1609</v>
      </c>
      <c r="B79" s="4" t="s">
        <v>491</v>
      </c>
      <c r="C79" s="4" t="s">
        <v>463</v>
      </c>
      <c r="D79" s="4" t="s">
        <v>220</v>
      </c>
      <c r="E79" s="5">
        <v>42955</v>
      </c>
      <c r="F79" s="4"/>
      <c r="G79" s="4" t="s">
        <v>460</v>
      </c>
      <c r="H79" s="29">
        <v>42971</v>
      </c>
      <c r="I79" t="str">
        <f>RIGHT(Tabell2_LK_Roslagen_Kvinnor[[#This Row],[Person]],2)</f>
        <v>88</v>
      </c>
      <c r="J79" t="str">
        <f>TEXT(Tabell2_LK_Roslagen_Kvinnor[[#This Row],[När]],"ÅÅÅÅ")</f>
        <v>2017</v>
      </c>
      <c r="K79">
        <f>IF(Tabell2_LK_Roslagen_Kvinnor[[#This Row],[Född]]&lt;"23",20,19)</f>
        <v>19</v>
      </c>
      <c r="L79" t="str">
        <f>CONCATENATE(Tabell2_LK_Roslagen_Kvinnor[[#This Row],[Århundrade]],Tabell2_LK_Roslagen_Kvinnor[[#This Row],[Född]])</f>
        <v>1988</v>
      </c>
      <c r="M79">
        <f>Tabell2_LK_Roslagen_Kvinnor[[#This Row],[År]]-Tabell2_LK_Roslagen_Kvinnor[[#This Row],[Född_år]]</f>
        <v>29</v>
      </c>
      <c r="N79" t="str">
        <f t="shared" si="1"/>
        <v>K/M Senior</v>
      </c>
    </row>
    <row r="80" spans="1:14">
      <c r="A80" s="1">
        <v>3000</v>
      </c>
      <c r="B80" s="4" t="s">
        <v>1079</v>
      </c>
      <c r="C80" s="4" t="s">
        <v>608</v>
      </c>
      <c r="D80" s="4" t="s">
        <v>151</v>
      </c>
      <c r="E80" s="5">
        <v>43996</v>
      </c>
      <c r="F80" s="5" t="s">
        <v>782</v>
      </c>
      <c r="G80" s="4" t="s">
        <v>783</v>
      </c>
      <c r="H80" s="29">
        <v>43998</v>
      </c>
      <c r="I80" t="str">
        <f>RIGHT(Tabell2_LK_Roslagen_Kvinnor[[#This Row],[Person]],2)</f>
        <v>93</v>
      </c>
      <c r="J80" t="str">
        <f>TEXT(Tabell2_LK_Roslagen_Kvinnor[[#This Row],[När]],"ÅÅÅÅ")</f>
        <v>2020</v>
      </c>
      <c r="K80">
        <f>IF(Tabell2_LK_Roslagen_Kvinnor[[#This Row],[Född]]&lt;"23",20,19)</f>
        <v>19</v>
      </c>
      <c r="L80" t="str">
        <f>CONCATENATE(Tabell2_LK_Roslagen_Kvinnor[[#This Row],[Århundrade]],Tabell2_LK_Roslagen_Kvinnor[[#This Row],[Född]])</f>
        <v>1993</v>
      </c>
      <c r="M80">
        <f>Tabell2_LK_Roslagen_Kvinnor[[#This Row],[År]]-Tabell2_LK_Roslagen_Kvinnor[[#This Row],[Född_år]]</f>
        <v>27</v>
      </c>
      <c r="N80" t="str">
        <f t="shared" si="1"/>
        <v>K/M Senior</v>
      </c>
    </row>
    <row r="81" spans="1:14">
      <c r="A81" s="6">
        <v>3000</v>
      </c>
      <c r="B81" s="52" t="s">
        <v>1360</v>
      </c>
      <c r="C81" s="4" t="s">
        <v>1000</v>
      </c>
      <c r="D81" s="4" t="s">
        <v>9</v>
      </c>
      <c r="E81" s="5">
        <v>45098</v>
      </c>
      <c r="F81" s="5" t="s">
        <v>1146</v>
      </c>
      <c r="G81" s="1" t="s">
        <v>1361</v>
      </c>
      <c r="H81" s="29">
        <v>45101</v>
      </c>
      <c r="I81" t="str">
        <f>RIGHT(Tabell2_LK_Roslagen_Kvinnor[[#This Row],[Person]],2)</f>
        <v>93</v>
      </c>
      <c r="J81" t="str">
        <f>TEXT(Tabell2_LK_Roslagen_Kvinnor[[#This Row],[När]],"ÅÅÅÅ")</f>
        <v>2023</v>
      </c>
      <c r="K81">
        <f>IF(Tabell2_LK_Roslagen_Kvinnor[[#This Row],[Född]]&lt;"23",20,19)</f>
        <v>19</v>
      </c>
      <c r="L81" t="str">
        <f>CONCATENATE(Tabell2_LK_Roslagen_Kvinnor[[#This Row],[Århundrade]],Tabell2_LK_Roslagen_Kvinnor[[#This Row],[Född]])</f>
        <v>1993</v>
      </c>
      <c r="M81">
        <f>Tabell2_LK_Roslagen_Kvinnor[[#This Row],[År]]-Tabell2_LK_Roslagen_Kvinnor[[#This Row],[Född_år]]</f>
        <v>30</v>
      </c>
      <c r="N81" t="str">
        <f t="shared" si="1"/>
        <v>K/M Senior</v>
      </c>
    </row>
    <row r="82" spans="1:14">
      <c r="A82" s="6">
        <v>3000</v>
      </c>
      <c r="B82" s="52" t="s">
        <v>1362</v>
      </c>
      <c r="C82" s="4" t="s">
        <v>1051</v>
      </c>
      <c r="D82" s="4" t="s">
        <v>9</v>
      </c>
      <c r="E82" s="5">
        <v>45098</v>
      </c>
      <c r="F82" s="5" t="s">
        <v>1146</v>
      </c>
      <c r="G82" s="1" t="s">
        <v>1361</v>
      </c>
      <c r="H82" s="29">
        <v>45101</v>
      </c>
      <c r="I82" t="str">
        <f>RIGHT(Tabell2_LK_Roslagen_Kvinnor[[#This Row],[Person]],2)</f>
        <v>94</v>
      </c>
      <c r="J82" t="str">
        <f>TEXT(Tabell2_LK_Roslagen_Kvinnor[[#This Row],[När]],"ÅÅÅÅ")</f>
        <v>2023</v>
      </c>
      <c r="K82">
        <f>IF(Tabell2_LK_Roslagen_Kvinnor[[#This Row],[Född]]&lt;"23",20,19)</f>
        <v>19</v>
      </c>
      <c r="L82" t="str">
        <f>CONCATENATE(Tabell2_LK_Roslagen_Kvinnor[[#This Row],[Århundrade]],Tabell2_LK_Roslagen_Kvinnor[[#This Row],[Född]])</f>
        <v>1994</v>
      </c>
      <c r="M82">
        <f>Tabell2_LK_Roslagen_Kvinnor[[#This Row],[År]]-Tabell2_LK_Roslagen_Kvinnor[[#This Row],[Född_år]]</f>
        <v>29</v>
      </c>
      <c r="N82" t="str">
        <f t="shared" si="1"/>
        <v>K/M Senior</v>
      </c>
    </row>
    <row r="83" spans="1:14">
      <c r="A83" s="6">
        <v>3000</v>
      </c>
      <c r="B83" s="23" t="s">
        <v>1076</v>
      </c>
      <c r="C83" s="4" t="s">
        <v>1000</v>
      </c>
      <c r="D83" s="4" t="s">
        <v>9</v>
      </c>
      <c r="E83" s="5">
        <v>44746</v>
      </c>
      <c r="F83" s="1" t="s">
        <v>1035</v>
      </c>
      <c r="G83" s="4"/>
      <c r="H83" s="29">
        <v>44752</v>
      </c>
      <c r="I83" t="str">
        <f>RIGHT(Tabell2_LK_Roslagen_Kvinnor[[#This Row],[Person]],2)</f>
        <v>93</v>
      </c>
      <c r="J83" t="str">
        <f>TEXT(Tabell2_LK_Roslagen_Kvinnor[[#This Row],[När]],"ÅÅÅÅ")</f>
        <v>2022</v>
      </c>
      <c r="K83">
        <f>IF(Tabell2_LK_Roslagen_Kvinnor[[#This Row],[Född]]&lt;"23",20,19)</f>
        <v>19</v>
      </c>
      <c r="L83" t="str">
        <f>CONCATENATE(Tabell2_LK_Roslagen_Kvinnor[[#This Row],[Århundrade]],Tabell2_LK_Roslagen_Kvinnor[[#This Row],[Född]])</f>
        <v>1993</v>
      </c>
      <c r="M83">
        <f>Tabell2_LK_Roslagen_Kvinnor[[#This Row],[År]]-Tabell2_LK_Roslagen_Kvinnor[[#This Row],[Född_år]]</f>
        <v>29</v>
      </c>
      <c r="N83" t="str">
        <f t="shared" si="1"/>
        <v>K/M Senior</v>
      </c>
    </row>
    <row r="84" spans="1:14">
      <c r="A84" s="6">
        <v>3000</v>
      </c>
      <c r="B84" s="4" t="s">
        <v>492</v>
      </c>
      <c r="C84" s="4" t="s">
        <v>463</v>
      </c>
      <c r="D84" s="4" t="s">
        <v>9</v>
      </c>
      <c r="E84" s="5">
        <v>42977</v>
      </c>
      <c r="F84" s="4"/>
      <c r="G84" s="4" t="s">
        <v>460</v>
      </c>
      <c r="H84" s="29">
        <v>42979</v>
      </c>
      <c r="I84" t="str">
        <f>RIGHT(Tabell2_LK_Roslagen_Kvinnor[[#This Row],[Person]],2)</f>
        <v>88</v>
      </c>
      <c r="J84" t="str">
        <f>TEXT(Tabell2_LK_Roslagen_Kvinnor[[#This Row],[När]],"ÅÅÅÅ")</f>
        <v>2017</v>
      </c>
      <c r="K84">
        <f>IF(Tabell2_LK_Roslagen_Kvinnor[[#This Row],[Född]]&lt;"23",20,19)</f>
        <v>19</v>
      </c>
      <c r="L84" t="str">
        <f>CONCATENATE(Tabell2_LK_Roslagen_Kvinnor[[#This Row],[Århundrade]],Tabell2_LK_Roslagen_Kvinnor[[#This Row],[Född]])</f>
        <v>1988</v>
      </c>
      <c r="M84">
        <f>Tabell2_LK_Roslagen_Kvinnor[[#This Row],[År]]-Tabell2_LK_Roslagen_Kvinnor[[#This Row],[Född_år]]</f>
        <v>29</v>
      </c>
      <c r="N84" t="str">
        <f t="shared" si="1"/>
        <v>K/M Senior</v>
      </c>
    </row>
    <row r="85" spans="1:14">
      <c r="A85" s="6">
        <v>3000</v>
      </c>
      <c r="B85" s="4" t="s">
        <v>493</v>
      </c>
      <c r="C85" s="4" t="s">
        <v>484</v>
      </c>
      <c r="D85" s="7" t="s">
        <v>9</v>
      </c>
      <c r="E85" s="5">
        <v>42977</v>
      </c>
      <c r="F85" s="4"/>
      <c r="G85" s="4" t="s">
        <v>444</v>
      </c>
      <c r="H85" s="29">
        <v>42979</v>
      </c>
      <c r="I85" t="str">
        <f>RIGHT(Tabell2_LK_Roslagen_Kvinnor[[#This Row],[Person]],2)</f>
        <v>74</v>
      </c>
      <c r="J85" t="str">
        <f>TEXT(Tabell2_LK_Roslagen_Kvinnor[[#This Row],[När]],"ÅÅÅÅ")</f>
        <v>2017</v>
      </c>
      <c r="K85">
        <f>IF(Tabell2_LK_Roslagen_Kvinnor[[#This Row],[Född]]&lt;"23",20,19)</f>
        <v>19</v>
      </c>
      <c r="L85" t="str">
        <f>CONCATENATE(Tabell2_LK_Roslagen_Kvinnor[[#This Row],[Århundrade]],Tabell2_LK_Roslagen_Kvinnor[[#This Row],[Född]])</f>
        <v>1974</v>
      </c>
      <c r="M85">
        <f>Tabell2_LK_Roslagen_Kvinnor[[#This Row],[År]]-Tabell2_LK_Roslagen_Kvinnor[[#This Row],[Född_år]]</f>
        <v>43</v>
      </c>
      <c r="N85" t="str">
        <f t="shared" si="1"/>
        <v>K/M40-44</v>
      </c>
    </row>
    <row r="86" spans="1:14">
      <c r="A86" s="6">
        <v>3000</v>
      </c>
      <c r="B86" s="1" t="s">
        <v>598</v>
      </c>
      <c r="C86" s="4" t="s">
        <v>463</v>
      </c>
      <c r="D86" s="13" t="s">
        <v>9</v>
      </c>
      <c r="E86" s="2">
        <v>43341</v>
      </c>
      <c r="F86" s="1" t="s">
        <v>118</v>
      </c>
      <c r="G86" s="1" t="s">
        <v>564</v>
      </c>
      <c r="H86" s="29">
        <v>43342</v>
      </c>
      <c r="I86" t="str">
        <f>RIGHT(Tabell2_LK_Roslagen_Kvinnor[[#This Row],[Person]],2)</f>
        <v>88</v>
      </c>
      <c r="J86" t="str">
        <f>TEXT(Tabell2_LK_Roslagen_Kvinnor[[#This Row],[När]],"ÅÅÅÅ")</f>
        <v>2018</v>
      </c>
      <c r="K86">
        <f>IF(Tabell2_LK_Roslagen_Kvinnor[[#This Row],[Född]]&lt;"23",20,19)</f>
        <v>19</v>
      </c>
      <c r="L86" t="str">
        <f>CONCATENATE(Tabell2_LK_Roslagen_Kvinnor[[#This Row],[Århundrade]],Tabell2_LK_Roslagen_Kvinnor[[#This Row],[Född]])</f>
        <v>1988</v>
      </c>
      <c r="M86">
        <f>Tabell2_LK_Roslagen_Kvinnor[[#This Row],[År]]-Tabell2_LK_Roslagen_Kvinnor[[#This Row],[Född_år]]</f>
        <v>30</v>
      </c>
      <c r="N86" t="str">
        <f t="shared" si="1"/>
        <v>K/M Senior</v>
      </c>
    </row>
    <row r="87" spans="1:14">
      <c r="A87" s="6">
        <v>3000</v>
      </c>
      <c r="B87" s="4" t="s">
        <v>494</v>
      </c>
      <c r="C87" s="4" t="s">
        <v>472</v>
      </c>
      <c r="D87" s="7" t="s">
        <v>9</v>
      </c>
      <c r="E87" s="5">
        <v>42977</v>
      </c>
      <c r="F87" s="4"/>
      <c r="G87" s="4" t="s">
        <v>473</v>
      </c>
      <c r="H87" s="29">
        <v>42979</v>
      </c>
      <c r="I87" t="str">
        <f>RIGHT(Tabell2_LK_Roslagen_Kvinnor[[#This Row],[Person]],2)</f>
        <v>81</v>
      </c>
      <c r="J87" t="str">
        <f>TEXT(Tabell2_LK_Roslagen_Kvinnor[[#This Row],[När]],"ÅÅÅÅ")</f>
        <v>2017</v>
      </c>
      <c r="K87">
        <f>IF(Tabell2_LK_Roslagen_Kvinnor[[#This Row],[Född]]&lt;"23",20,19)</f>
        <v>19</v>
      </c>
      <c r="L87" t="str">
        <f>CONCATENATE(Tabell2_LK_Roslagen_Kvinnor[[#This Row],[Århundrade]],Tabell2_LK_Roslagen_Kvinnor[[#This Row],[Född]])</f>
        <v>1981</v>
      </c>
      <c r="M87">
        <f>Tabell2_LK_Roslagen_Kvinnor[[#This Row],[År]]-Tabell2_LK_Roslagen_Kvinnor[[#This Row],[Född_år]]</f>
        <v>36</v>
      </c>
      <c r="N87" t="str">
        <f t="shared" si="1"/>
        <v>K/M35-39</v>
      </c>
    </row>
    <row r="88" spans="1:14">
      <c r="A88" s="6">
        <v>3000</v>
      </c>
      <c r="B88" s="1" t="s">
        <v>599</v>
      </c>
      <c r="C88" s="4" t="s">
        <v>596</v>
      </c>
      <c r="D88" s="13" t="s">
        <v>9</v>
      </c>
      <c r="E88" s="2">
        <v>43341</v>
      </c>
      <c r="F88" s="1" t="s">
        <v>118</v>
      </c>
      <c r="G88" s="1" t="s">
        <v>564</v>
      </c>
      <c r="H88" s="29">
        <v>43342</v>
      </c>
      <c r="I88" t="str">
        <f>RIGHT(Tabell2_LK_Roslagen_Kvinnor[[#This Row],[Person]],2)</f>
        <v>81</v>
      </c>
      <c r="J88" t="str">
        <f>TEXT(Tabell2_LK_Roslagen_Kvinnor[[#This Row],[När]],"ÅÅÅÅ")</f>
        <v>2018</v>
      </c>
      <c r="K88">
        <f>IF(Tabell2_LK_Roslagen_Kvinnor[[#This Row],[Född]]&lt;"23",20,19)</f>
        <v>19</v>
      </c>
      <c r="L88" t="str">
        <f>CONCATENATE(Tabell2_LK_Roslagen_Kvinnor[[#This Row],[Århundrade]],Tabell2_LK_Roslagen_Kvinnor[[#This Row],[Född]])</f>
        <v>1981</v>
      </c>
      <c r="M88">
        <f>Tabell2_LK_Roslagen_Kvinnor[[#This Row],[År]]-Tabell2_LK_Roslagen_Kvinnor[[#This Row],[Född_år]]</f>
        <v>37</v>
      </c>
      <c r="N88" t="str">
        <f t="shared" si="1"/>
        <v>K/M35-39</v>
      </c>
    </row>
    <row r="89" spans="1:14">
      <c r="A89" s="6">
        <v>3000</v>
      </c>
      <c r="B89" s="23" t="s">
        <v>1077</v>
      </c>
      <c r="C89" s="1" t="s">
        <v>1037</v>
      </c>
      <c r="D89" s="4" t="s">
        <v>1038</v>
      </c>
      <c r="E89" s="5">
        <v>44793</v>
      </c>
      <c r="F89" s="1" t="s">
        <v>1039</v>
      </c>
      <c r="G89" s="4"/>
      <c r="H89" s="29">
        <v>44797</v>
      </c>
      <c r="I89" t="str">
        <f>RIGHT(Tabell2_LK_Roslagen_Kvinnor[[#This Row],[Person]],2)</f>
        <v>90</v>
      </c>
      <c r="J89" t="str">
        <f>TEXT(Tabell2_LK_Roslagen_Kvinnor[[#This Row],[När]],"ÅÅÅÅ")</f>
        <v>2022</v>
      </c>
      <c r="K89">
        <f>IF(Tabell2_LK_Roslagen_Kvinnor[[#This Row],[Född]]&lt;"23",20,19)</f>
        <v>19</v>
      </c>
      <c r="L89" t="str">
        <f>CONCATENATE(Tabell2_LK_Roslagen_Kvinnor[[#This Row],[Århundrade]],Tabell2_LK_Roslagen_Kvinnor[[#This Row],[Född]])</f>
        <v>1990</v>
      </c>
      <c r="M89">
        <f>Tabell2_LK_Roslagen_Kvinnor[[#This Row],[År]]-Tabell2_LK_Roslagen_Kvinnor[[#This Row],[Född_år]]</f>
        <v>32</v>
      </c>
      <c r="N89" t="str">
        <f t="shared" si="1"/>
        <v>K/M Senior</v>
      </c>
    </row>
    <row r="90" spans="1:14">
      <c r="A90" s="1">
        <v>3000</v>
      </c>
      <c r="B90" s="4" t="s">
        <v>784</v>
      </c>
      <c r="C90" s="4" t="s">
        <v>596</v>
      </c>
      <c r="D90" s="4" t="s">
        <v>9</v>
      </c>
      <c r="E90" s="5">
        <v>44081</v>
      </c>
      <c r="F90" s="5" t="s">
        <v>781</v>
      </c>
      <c r="G90" s="4"/>
      <c r="H90" s="29">
        <v>44083</v>
      </c>
      <c r="I90" t="str">
        <f>RIGHT(Tabell2_LK_Roslagen_Kvinnor[[#This Row],[Person]],2)</f>
        <v>81</v>
      </c>
      <c r="J90" t="str">
        <f>TEXT(Tabell2_LK_Roslagen_Kvinnor[[#This Row],[När]],"ÅÅÅÅ")</f>
        <v>2020</v>
      </c>
      <c r="K90">
        <f>IF(Tabell2_LK_Roslagen_Kvinnor[[#This Row],[Född]]&lt;"23",20,19)</f>
        <v>19</v>
      </c>
      <c r="L90" t="str">
        <f>CONCATENATE(Tabell2_LK_Roslagen_Kvinnor[[#This Row],[Århundrade]],Tabell2_LK_Roslagen_Kvinnor[[#This Row],[Född]])</f>
        <v>1981</v>
      </c>
      <c r="M90">
        <f>Tabell2_LK_Roslagen_Kvinnor[[#This Row],[År]]-Tabell2_LK_Roslagen_Kvinnor[[#This Row],[Född_år]]</f>
        <v>39</v>
      </c>
      <c r="N90" t="str">
        <f t="shared" si="1"/>
        <v>K/M35-39</v>
      </c>
    </row>
    <row r="91" spans="1:14">
      <c r="A91" s="6">
        <v>3000</v>
      </c>
      <c r="B91" s="4" t="s">
        <v>495</v>
      </c>
      <c r="C91" s="4" t="s">
        <v>596</v>
      </c>
      <c r="D91" s="4" t="s">
        <v>9</v>
      </c>
      <c r="E91" s="5">
        <v>42977</v>
      </c>
      <c r="F91" s="4"/>
      <c r="G91" s="4"/>
      <c r="H91" s="29">
        <v>42979</v>
      </c>
      <c r="I91" t="str">
        <f>RIGHT(Tabell2_LK_Roslagen_Kvinnor[[#This Row],[Person]],2)</f>
        <v>81</v>
      </c>
      <c r="J91" t="str">
        <f>TEXT(Tabell2_LK_Roslagen_Kvinnor[[#This Row],[När]],"ÅÅÅÅ")</f>
        <v>2017</v>
      </c>
      <c r="K91">
        <f>IF(Tabell2_LK_Roslagen_Kvinnor[[#This Row],[Född]]&lt;"23",20,19)</f>
        <v>19</v>
      </c>
      <c r="L91" t="str">
        <f>CONCATENATE(Tabell2_LK_Roslagen_Kvinnor[[#This Row],[Århundrade]],Tabell2_LK_Roslagen_Kvinnor[[#This Row],[Född]])</f>
        <v>1981</v>
      </c>
      <c r="M91">
        <f>Tabell2_LK_Roslagen_Kvinnor[[#This Row],[År]]-Tabell2_LK_Roslagen_Kvinnor[[#This Row],[Född_år]]</f>
        <v>36</v>
      </c>
      <c r="N91" t="str">
        <f t="shared" si="1"/>
        <v>K/M35-39</v>
      </c>
    </row>
    <row r="92" spans="1:14">
      <c r="A92" s="1">
        <v>3000</v>
      </c>
      <c r="B92" s="4" t="s">
        <v>785</v>
      </c>
      <c r="C92" s="4" t="s">
        <v>1037</v>
      </c>
      <c r="D92" s="4" t="s">
        <v>200</v>
      </c>
      <c r="E92" s="5">
        <v>44093</v>
      </c>
      <c r="F92" s="5" t="s">
        <v>786</v>
      </c>
      <c r="G92" s="4" t="s">
        <v>787</v>
      </c>
      <c r="H92" s="29">
        <v>44095</v>
      </c>
      <c r="I92" t="str">
        <f>RIGHT(Tabell2_LK_Roslagen_Kvinnor[[#This Row],[Person]],2)</f>
        <v>90</v>
      </c>
      <c r="J92" t="str">
        <f>TEXT(Tabell2_LK_Roslagen_Kvinnor[[#This Row],[När]],"ÅÅÅÅ")</f>
        <v>2020</v>
      </c>
      <c r="K92">
        <f>IF(Tabell2_LK_Roslagen_Kvinnor[[#This Row],[Född]]&lt;"23",20,19)</f>
        <v>19</v>
      </c>
      <c r="L92" t="str">
        <f>CONCATENATE(Tabell2_LK_Roslagen_Kvinnor[[#This Row],[Århundrade]],Tabell2_LK_Roslagen_Kvinnor[[#This Row],[Född]])</f>
        <v>1990</v>
      </c>
      <c r="M92">
        <f>Tabell2_LK_Roslagen_Kvinnor[[#This Row],[År]]-Tabell2_LK_Roslagen_Kvinnor[[#This Row],[Född_år]]</f>
        <v>30</v>
      </c>
      <c r="N92" t="str">
        <f t="shared" si="1"/>
        <v>K/M Senior</v>
      </c>
    </row>
    <row r="93" spans="1:14">
      <c r="A93" s="6">
        <v>3000</v>
      </c>
      <c r="B93" s="52" t="s">
        <v>1363</v>
      </c>
      <c r="C93" s="4" t="s">
        <v>596</v>
      </c>
      <c r="D93" s="4" t="s">
        <v>9</v>
      </c>
      <c r="E93" s="5">
        <v>45098</v>
      </c>
      <c r="F93" s="5" t="s">
        <v>1146</v>
      </c>
      <c r="G93" s="1" t="s">
        <v>1361</v>
      </c>
      <c r="H93" s="29">
        <v>45101</v>
      </c>
      <c r="I93" t="str">
        <f>RIGHT(Tabell2_LK_Roslagen_Kvinnor[[#This Row],[Person]],2)</f>
        <v>81</v>
      </c>
      <c r="J93" t="str">
        <f>TEXT(Tabell2_LK_Roslagen_Kvinnor[[#This Row],[När]],"ÅÅÅÅ")</f>
        <v>2023</v>
      </c>
      <c r="K93">
        <f>IF(Tabell2_LK_Roslagen_Kvinnor[[#This Row],[Född]]&lt;"23",20,19)</f>
        <v>19</v>
      </c>
      <c r="L93" t="str">
        <f>CONCATENATE(Tabell2_LK_Roslagen_Kvinnor[[#This Row],[Århundrade]],Tabell2_LK_Roslagen_Kvinnor[[#This Row],[Född]])</f>
        <v>1981</v>
      </c>
      <c r="M93">
        <f>Tabell2_LK_Roslagen_Kvinnor[[#This Row],[År]]-Tabell2_LK_Roslagen_Kvinnor[[#This Row],[Född_år]]</f>
        <v>42</v>
      </c>
      <c r="N93" t="str">
        <f t="shared" si="1"/>
        <v>K/M40-44</v>
      </c>
    </row>
    <row r="94" spans="1:14">
      <c r="A94" s="6">
        <v>3000</v>
      </c>
      <c r="B94" s="4" t="s">
        <v>993</v>
      </c>
      <c r="C94" s="4" t="s">
        <v>1380</v>
      </c>
      <c r="D94" s="4" t="s">
        <v>9</v>
      </c>
      <c r="E94" s="5">
        <v>44447</v>
      </c>
      <c r="F94" s="4" t="s">
        <v>781</v>
      </c>
      <c r="G94" s="4"/>
      <c r="H94" s="29">
        <v>44450</v>
      </c>
      <c r="I94" t="str">
        <f>RIGHT(Tabell2_LK_Roslagen_Kvinnor[[#This Row],[Person]],2)</f>
        <v>79</v>
      </c>
      <c r="J94" t="str">
        <f>TEXT(Tabell2_LK_Roslagen_Kvinnor[[#This Row],[När]],"ÅÅÅÅ")</f>
        <v>2021</v>
      </c>
      <c r="K94">
        <f>IF(Tabell2_LK_Roslagen_Kvinnor[[#This Row],[Född]]&lt;"23",20,19)</f>
        <v>19</v>
      </c>
      <c r="L94" t="str">
        <f>CONCATENATE(Tabell2_LK_Roslagen_Kvinnor[[#This Row],[Århundrade]],Tabell2_LK_Roslagen_Kvinnor[[#This Row],[Född]])</f>
        <v>1979</v>
      </c>
      <c r="M94">
        <f>Tabell2_LK_Roslagen_Kvinnor[[#This Row],[År]]-Tabell2_LK_Roslagen_Kvinnor[[#This Row],[Född_år]]</f>
        <v>42</v>
      </c>
      <c r="N94" t="str">
        <f t="shared" si="1"/>
        <v>K/M40-44</v>
      </c>
    </row>
    <row r="95" spans="1:14">
      <c r="A95" s="6">
        <v>3000</v>
      </c>
      <c r="B95" s="1" t="s">
        <v>678</v>
      </c>
      <c r="C95" s="4" t="s">
        <v>674</v>
      </c>
      <c r="D95" s="4" t="s">
        <v>9</v>
      </c>
      <c r="E95" s="2">
        <v>43719</v>
      </c>
      <c r="F95" s="2" t="s">
        <v>675</v>
      </c>
      <c r="G95" s="1" t="s">
        <v>676</v>
      </c>
      <c r="H95" s="29">
        <v>43721</v>
      </c>
      <c r="I95" t="str">
        <f>RIGHT(Tabell2_LK_Roslagen_Kvinnor[[#This Row],[Person]],2)</f>
        <v>79</v>
      </c>
      <c r="J95" t="str">
        <f>TEXT(Tabell2_LK_Roslagen_Kvinnor[[#This Row],[När]],"ÅÅÅÅ")</f>
        <v>2019</v>
      </c>
      <c r="K95">
        <f>IF(Tabell2_LK_Roslagen_Kvinnor[[#This Row],[Född]]&lt;"23",20,19)</f>
        <v>19</v>
      </c>
      <c r="L95" t="str">
        <f>CONCATENATE(Tabell2_LK_Roslagen_Kvinnor[[#This Row],[Århundrade]],Tabell2_LK_Roslagen_Kvinnor[[#This Row],[Född]])</f>
        <v>1979</v>
      </c>
      <c r="M95">
        <f>Tabell2_LK_Roslagen_Kvinnor[[#This Row],[År]]-Tabell2_LK_Roslagen_Kvinnor[[#This Row],[Född_år]]</f>
        <v>40</v>
      </c>
      <c r="N95" t="str">
        <f t="shared" si="1"/>
        <v>K/M40-44</v>
      </c>
    </row>
    <row r="96" spans="1:14">
      <c r="A96" s="6">
        <v>3000</v>
      </c>
      <c r="B96" s="1" t="s">
        <v>679</v>
      </c>
      <c r="C96" s="4" t="s">
        <v>443</v>
      </c>
      <c r="D96" s="4" t="s">
        <v>9</v>
      </c>
      <c r="E96" s="2">
        <v>43719</v>
      </c>
      <c r="F96" s="2" t="s">
        <v>675</v>
      </c>
      <c r="G96" s="1" t="s">
        <v>676</v>
      </c>
      <c r="H96" s="29">
        <v>43721</v>
      </c>
      <c r="I96" t="str">
        <f>RIGHT(Tabell2_LK_Roslagen_Kvinnor[[#This Row],[Person]],2)</f>
        <v>74</v>
      </c>
      <c r="J96" t="str">
        <f>TEXT(Tabell2_LK_Roslagen_Kvinnor[[#This Row],[När]],"ÅÅÅÅ")</f>
        <v>2019</v>
      </c>
      <c r="K96">
        <f>IF(Tabell2_LK_Roslagen_Kvinnor[[#This Row],[Född]]&lt;"23",20,19)</f>
        <v>19</v>
      </c>
      <c r="L96" t="str">
        <f>CONCATENATE(Tabell2_LK_Roslagen_Kvinnor[[#This Row],[Århundrade]],Tabell2_LK_Roslagen_Kvinnor[[#This Row],[Född]])</f>
        <v>1974</v>
      </c>
      <c r="M96">
        <f>Tabell2_LK_Roslagen_Kvinnor[[#This Row],[År]]-Tabell2_LK_Roslagen_Kvinnor[[#This Row],[Född_år]]</f>
        <v>45</v>
      </c>
      <c r="N96" t="str">
        <f t="shared" si="1"/>
        <v>K/M45-49</v>
      </c>
    </row>
    <row r="97" spans="1:14">
      <c r="A97" s="6">
        <v>3000</v>
      </c>
      <c r="B97" s="4" t="s">
        <v>496</v>
      </c>
      <c r="C97" s="4" t="s">
        <v>1380</v>
      </c>
      <c r="D97" s="4" t="s">
        <v>9</v>
      </c>
      <c r="E97" s="5">
        <v>42977</v>
      </c>
      <c r="F97" s="4"/>
      <c r="G97" s="4"/>
      <c r="H97" s="29">
        <v>42979</v>
      </c>
      <c r="I97" t="str">
        <f>RIGHT(Tabell2_LK_Roslagen_Kvinnor[[#This Row],[Person]],2)</f>
        <v>79</v>
      </c>
      <c r="J97" t="str">
        <f>TEXT(Tabell2_LK_Roslagen_Kvinnor[[#This Row],[När]],"ÅÅÅÅ")</f>
        <v>2017</v>
      </c>
      <c r="K97">
        <f>IF(Tabell2_LK_Roslagen_Kvinnor[[#This Row],[Född]]&lt;"23",20,19)</f>
        <v>19</v>
      </c>
      <c r="L97" t="str">
        <f>CONCATENATE(Tabell2_LK_Roslagen_Kvinnor[[#This Row],[Århundrade]],Tabell2_LK_Roslagen_Kvinnor[[#This Row],[Född]])</f>
        <v>1979</v>
      </c>
      <c r="M97">
        <f>Tabell2_LK_Roslagen_Kvinnor[[#This Row],[År]]-Tabell2_LK_Roslagen_Kvinnor[[#This Row],[Född_år]]</f>
        <v>38</v>
      </c>
      <c r="N97" t="str">
        <f t="shared" si="1"/>
        <v>K/M35-39</v>
      </c>
    </row>
    <row r="98" spans="1:14">
      <c r="A98" s="6">
        <v>3000</v>
      </c>
      <c r="B98" s="4" t="s">
        <v>994</v>
      </c>
      <c r="C98" s="4" t="s">
        <v>995</v>
      </c>
      <c r="D98" s="4" t="s">
        <v>9</v>
      </c>
      <c r="E98" s="5">
        <v>44447</v>
      </c>
      <c r="F98" s="4" t="s">
        <v>781</v>
      </c>
      <c r="G98" s="4"/>
      <c r="H98" s="29">
        <v>44450</v>
      </c>
      <c r="I98" t="str">
        <f>RIGHT(Tabell2_LK_Roslagen_Kvinnor[[#This Row],[Person]],2)</f>
        <v>09</v>
      </c>
      <c r="J98" t="str">
        <f>TEXT(Tabell2_LK_Roslagen_Kvinnor[[#This Row],[När]],"ÅÅÅÅ")</f>
        <v>2021</v>
      </c>
      <c r="K98">
        <f>IF(Tabell2_LK_Roslagen_Kvinnor[[#This Row],[Född]]&lt;"23",20,19)</f>
        <v>20</v>
      </c>
      <c r="L98" t="str">
        <f>CONCATENATE(Tabell2_LK_Roslagen_Kvinnor[[#This Row],[Århundrade]],Tabell2_LK_Roslagen_Kvinnor[[#This Row],[Född]])</f>
        <v>2009</v>
      </c>
      <c r="M98">
        <f>Tabell2_LK_Roslagen_Kvinnor[[#This Row],[År]]-Tabell2_LK_Roslagen_Kvinnor[[#This Row],[Född_år]]</f>
        <v>12</v>
      </c>
      <c r="N98" t="str">
        <f t="shared" si="1"/>
        <v>F/P13 Ungdom</v>
      </c>
    </row>
    <row r="99" spans="1:14">
      <c r="A99" s="6">
        <v>3000</v>
      </c>
      <c r="B99" s="4" t="s">
        <v>996</v>
      </c>
      <c r="C99" s="4" t="s">
        <v>443</v>
      </c>
      <c r="D99" s="4" t="s">
        <v>9</v>
      </c>
      <c r="E99" s="5">
        <v>44447</v>
      </c>
      <c r="F99" s="4" t="s">
        <v>781</v>
      </c>
      <c r="G99" s="4"/>
      <c r="H99" s="29">
        <v>44450</v>
      </c>
      <c r="I99" t="str">
        <f>RIGHT(Tabell2_LK_Roslagen_Kvinnor[[#This Row],[Person]],2)</f>
        <v>74</v>
      </c>
      <c r="J99" t="str">
        <f>TEXT(Tabell2_LK_Roslagen_Kvinnor[[#This Row],[När]],"ÅÅÅÅ")</f>
        <v>2021</v>
      </c>
      <c r="K99">
        <f>IF(Tabell2_LK_Roslagen_Kvinnor[[#This Row],[Född]]&lt;"23",20,19)</f>
        <v>19</v>
      </c>
      <c r="L99" t="str">
        <f>CONCATENATE(Tabell2_LK_Roslagen_Kvinnor[[#This Row],[Århundrade]],Tabell2_LK_Roslagen_Kvinnor[[#This Row],[Född]])</f>
        <v>1974</v>
      </c>
      <c r="M99">
        <f>Tabell2_LK_Roslagen_Kvinnor[[#This Row],[År]]-Tabell2_LK_Roslagen_Kvinnor[[#This Row],[Född_år]]</f>
        <v>47</v>
      </c>
      <c r="N99" t="str">
        <f t="shared" si="1"/>
        <v>K/M45-49</v>
      </c>
    </row>
    <row r="100" spans="1:14">
      <c r="A100" s="1">
        <v>3000</v>
      </c>
      <c r="B100" s="4" t="s">
        <v>788</v>
      </c>
      <c r="C100" s="4" t="s">
        <v>682</v>
      </c>
      <c r="D100" s="4" t="s">
        <v>9</v>
      </c>
      <c r="E100" s="5">
        <v>44081</v>
      </c>
      <c r="F100" s="5" t="s">
        <v>781</v>
      </c>
      <c r="G100" s="4"/>
      <c r="H100" s="29">
        <v>44083</v>
      </c>
      <c r="I100" t="str">
        <f>RIGHT(Tabell2_LK_Roslagen_Kvinnor[[#This Row],[Person]],2)</f>
        <v>75</v>
      </c>
      <c r="J100" t="str">
        <f>TEXT(Tabell2_LK_Roslagen_Kvinnor[[#This Row],[När]],"ÅÅÅÅ")</f>
        <v>2020</v>
      </c>
      <c r="K100">
        <f>IF(Tabell2_LK_Roslagen_Kvinnor[[#This Row],[Född]]&lt;"23",20,19)</f>
        <v>19</v>
      </c>
      <c r="L100" t="str">
        <f>CONCATENATE(Tabell2_LK_Roslagen_Kvinnor[[#This Row],[Århundrade]],Tabell2_LK_Roslagen_Kvinnor[[#This Row],[Född]])</f>
        <v>1975</v>
      </c>
      <c r="M100">
        <f>Tabell2_LK_Roslagen_Kvinnor[[#This Row],[År]]-Tabell2_LK_Roslagen_Kvinnor[[#This Row],[Född_år]]</f>
        <v>45</v>
      </c>
      <c r="N100" t="str">
        <f t="shared" si="1"/>
        <v>K/M45-49</v>
      </c>
    </row>
    <row r="101" spans="1:14">
      <c r="A101" s="1">
        <v>3000</v>
      </c>
      <c r="B101" s="4" t="s">
        <v>789</v>
      </c>
      <c r="C101" s="4" t="s">
        <v>443</v>
      </c>
      <c r="D101" s="7" t="s">
        <v>9</v>
      </c>
      <c r="E101" s="5">
        <v>44081</v>
      </c>
      <c r="F101" s="5" t="s">
        <v>781</v>
      </c>
      <c r="G101" s="4"/>
      <c r="H101" s="29">
        <v>44083</v>
      </c>
      <c r="I101" t="str">
        <f>RIGHT(Tabell2_LK_Roslagen_Kvinnor[[#This Row],[Person]],2)</f>
        <v>74</v>
      </c>
      <c r="J101" t="str">
        <f>TEXT(Tabell2_LK_Roslagen_Kvinnor[[#This Row],[När]],"ÅÅÅÅ")</f>
        <v>2020</v>
      </c>
      <c r="K101">
        <f>IF(Tabell2_LK_Roslagen_Kvinnor[[#This Row],[Född]]&lt;"23",20,19)</f>
        <v>19</v>
      </c>
      <c r="L101" t="str">
        <f>CONCATENATE(Tabell2_LK_Roslagen_Kvinnor[[#This Row],[Århundrade]],Tabell2_LK_Roslagen_Kvinnor[[#This Row],[Född]])</f>
        <v>1974</v>
      </c>
      <c r="M101">
        <f>Tabell2_LK_Roslagen_Kvinnor[[#This Row],[År]]-Tabell2_LK_Roslagen_Kvinnor[[#This Row],[Född_år]]</f>
        <v>46</v>
      </c>
      <c r="N101" t="str">
        <f t="shared" si="1"/>
        <v>K/M45-49</v>
      </c>
    </row>
    <row r="102" spans="1:14">
      <c r="A102" s="6">
        <v>3000</v>
      </c>
      <c r="B102" s="4" t="s">
        <v>997</v>
      </c>
      <c r="C102" s="4" t="s">
        <v>476</v>
      </c>
      <c r="D102" s="7" t="s">
        <v>9</v>
      </c>
      <c r="E102" s="5">
        <v>44447</v>
      </c>
      <c r="F102" s="4" t="s">
        <v>781</v>
      </c>
      <c r="G102" s="4"/>
      <c r="H102" s="29">
        <v>44450</v>
      </c>
      <c r="I102" t="str">
        <f>RIGHT(Tabell2_LK_Roslagen_Kvinnor[[#This Row],[Person]],2)</f>
        <v>80</v>
      </c>
      <c r="J102" t="str">
        <f>TEXT(Tabell2_LK_Roslagen_Kvinnor[[#This Row],[När]],"ÅÅÅÅ")</f>
        <v>2021</v>
      </c>
      <c r="K102">
        <f>IF(Tabell2_LK_Roslagen_Kvinnor[[#This Row],[Född]]&lt;"23",20,19)</f>
        <v>19</v>
      </c>
      <c r="L102" t="str">
        <f>CONCATENATE(Tabell2_LK_Roslagen_Kvinnor[[#This Row],[Århundrade]],Tabell2_LK_Roslagen_Kvinnor[[#This Row],[Född]])</f>
        <v>1980</v>
      </c>
      <c r="M102">
        <f>Tabell2_LK_Roslagen_Kvinnor[[#This Row],[År]]-Tabell2_LK_Roslagen_Kvinnor[[#This Row],[Född_år]]</f>
        <v>41</v>
      </c>
      <c r="N102" t="str">
        <f t="shared" si="1"/>
        <v>K/M40-44</v>
      </c>
    </row>
    <row r="103" spans="1:14">
      <c r="A103" s="6">
        <v>3000</v>
      </c>
      <c r="B103" s="4" t="s">
        <v>497</v>
      </c>
      <c r="C103" s="4" t="s">
        <v>452</v>
      </c>
      <c r="D103" s="4" t="s">
        <v>9</v>
      </c>
      <c r="E103" s="5">
        <v>42977</v>
      </c>
      <c r="F103" s="4"/>
      <c r="G103" s="4" t="s">
        <v>453</v>
      </c>
      <c r="H103" s="29">
        <v>42979</v>
      </c>
      <c r="I103" t="str">
        <f>RIGHT(Tabell2_LK_Roslagen_Kvinnor[[#This Row],[Person]],2)</f>
        <v>71</v>
      </c>
      <c r="J103" t="str">
        <f>TEXT(Tabell2_LK_Roslagen_Kvinnor[[#This Row],[När]],"ÅÅÅÅ")</f>
        <v>2017</v>
      </c>
      <c r="K103">
        <f>IF(Tabell2_LK_Roslagen_Kvinnor[[#This Row],[Född]]&lt;"23",20,19)</f>
        <v>19</v>
      </c>
      <c r="L103" t="str">
        <f>CONCATENATE(Tabell2_LK_Roslagen_Kvinnor[[#This Row],[Århundrade]],Tabell2_LK_Roslagen_Kvinnor[[#This Row],[Född]])</f>
        <v>1971</v>
      </c>
      <c r="M103">
        <f>Tabell2_LK_Roslagen_Kvinnor[[#This Row],[År]]-Tabell2_LK_Roslagen_Kvinnor[[#This Row],[Född_år]]</f>
        <v>46</v>
      </c>
      <c r="N103" t="str">
        <f t="shared" si="1"/>
        <v>K/M45-49</v>
      </c>
    </row>
    <row r="104" spans="1:14">
      <c r="A104" s="6">
        <v>3000</v>
      </c>
      <c r="B104" s="1" t="s">
        <v>680</v>
      </c>
      <c r="C104" s="4" t="s">
        <v>476</v>
      </c>
      <c r="D104" s="4" t="s">
        <v>9</v>
      </c>
      <c r="E104" s="2">
        <v>43719</v>
      </c>
      <c r="F104" s="2" t="s">
        <v>675</v>
      </c>
      <c r="G104" s="1" t="s">
        <v>676</v>
      </c>
      <c r="H104" s="29">
        <v>43721</v>
      </c>
      <c r="I104" t="str">
        <f>RIGHT(Tabell2_LK_Roslagen_Kvinnor[[#This Row],[Person]],2)</f>
        <v>80</v>
      </c>
      <c r="J104" t="str">
        <f>TEXT(Tabell2_LK_Roslagen_Kvinnor[[#This Row],[När]],"ÅÅÅÅ")</f>
        <v>2019</v>
      </c>
      <c r="K104">
        <f>IF(Tabell2_LK_Roslagen_Kvinnor[[#This Row],[Född]]&lt;"23",20,19)</f>
        <v>19</v>
      </c>
      <c r="L104" t="str">
        <f>CONCATENATE(Tabell2_LK_Roslagen_Kvinnor[[#This Row],[Århundrade]],Tabell2_LK_Roslagen_Kvinnor[[#This Row],[Född]])</f>
        <v>1980</v>
      </c>
      <c r="M104">
        <f>Tabell2_LK_Roslagen_Kvinnor[[#This Row],[År]]-Tabell2_LK_Roslagen_Kvinnor[[#This Row],[Född_år]]</f>
        <v>39</v>
      </c>
      <c r="N104" t="str">
        <f t="shared" si="1"/>
        <v>K/M35-39</v>
      </c>
    </row>
    <row r="105" spans="1:14">
      <c r="A105" s="6">
        <v>3000</v>
      </c>
      <c r="B105" s="1" t="s">
        <v>600</v>
      </c>
      <c r="C105" s="4" t="s">
        <v>476</v>
      </c>
      <c r="D105" s="1" t="s">
        <v>9</v>
      </c>
      <c r="E105" s="2">
        <v>43341</v>
      </c>
      <c r="F105" s="1" t="s">
        <v>118</v>
      </c>
      <c r="G105" s="1" t="s">
        <v>564</v>
      </c>
      <c r="H105" s="29">
        <v>43342</v>
      </c>
      <c r="I105" t="str">
        <f>RIGHT(Tabell2_LK_Roslagen_Kvinnor[[#This Row],[Person]],2)</f>
        <v>80</v>
      </c>
      <c r="J105" t="str">
        <f>TEXT(Tabell2_LK_Roslagen_Kvinnor[[#This Row],[När]],"ÅÅÅÅ")</f>
        <v>2018</v>
      </c>
      <c r="K105">
        <f>IF(Tabell2_LK_Roslagen_Kvinnor[[#This Row],[Född]]&lt;"23",20,19)</f>
        <v>19</v>
      </c>
      <c r="L105" t="str">
        <f>CONCATENATE(Tabell2_LK_Roslagen_Kvinnor[[#This Row],[Århundrade]],Tabell2_LK_Roslagen_Kvinnor[[#This Row],[Född]])</f>
        <v>1980</v>
      </c>
      <c r="M105">
        <f>Tabell2_LK_Roslagen_Kvinnor[[#This Row],[År]]-Tabell2_LK_Roslagen_Kvinnor[[#This Row],[Född_år]]</f>
        <v>38</v>
      </c>
      <c r="N105" t="str">
        <f t="shared" si="1"/>
        <v>K/M35-39</v>
      </c>
    </row>
    <row r="106" spans="1:14">
      <c r="A106" s="6">
        <v>3000</v>
      </c>
      <c r="B106" s="1" t="s">
        <v>681</v>
      </c>
      <c r="C106" s="4" t="s">
        <v>682</v>
      </c>
      <c r="D106" s="4" t="s">
        <v>9</v>
      </c>
      <c r="E106" s="2">
        <v>43719</v>
      </c>
      <c r="F106" s="2" t="s">
        <v>675</v>
      </c>
      <c r="G106" s="1" t="s">
        <v>676</v>
      </c>
      <c r="H106" s="29">
        <v>43721</v>
      </c>
      <c r="I106" t="str">
        <f>RIGHT(Tabell2_LK_Roslagen_Kvinnor[[#This Row],[Person]],2)</f>
        <v>75</v>
      </c>
      <c r="J106" t="str">
        <f>TEXT(Tabell2_LK_Roslagen_Kvinnor[[#This Row],[När]],"ÅÅÅÅ")</f>
        <v>2019</v>
      </c>
      <c r="K106">
        <f>IF(Tabell2_LK_Roslagen_Kvinnor[[#This Row],[Född]]&lt;"23",20,19)</f>
        <v>19</v>
      </c>
      <c r="L106" t="str">
        <f>CONCATENATE(Tabell2_LK_Roslagen_Kvinnor[[#This Row],[Århundrade]],Tabell2_LK_Roslagen_Kvinnor[[#This Row],[Född]])</f>
        <v>1975</v>
      </c>
      <c r="M106">
        <f>Tabell2_LK_Roslagen_Kvinnor[[#This Row],[År]]-Tabell2_LK_Roslagen_Kvinnor[[#This Row],[Född_år]]</f>
        <v>44</v>
      </c>
      <c r="N106" t="str">
        <f t="shared" si="1"/>
        <v>K/M40-44</v>
      </c>
    </row>
    <row r="107" spans="1:14">
      <c r="A107" s="6">
        <v>3000</v>
      </c>
      <c r="B107" s="4" t="s">
        <v>498</v>
      </c>
      <c r="C107" s="4" t="s">
        <v>499</v>
      </c>
      <c r="D107" s="4" t="s">
        <v>9</v>
      </c>
      <c r="E107" s="5">
        <v>42977</v>
      </c>
      <c r="F107" s="4"/>
      <c r="G107" s="4"/>
      <c r="H107" s="29">
        <v>42979</v>
      </c>
      <c r="I107" t="str">
        <f>RIGHT(Tabell2_LK_Roslagen_Kvinnor[[#This Row],[Person]],2)</f>
        <v>82</v>
      </c>
      <c r="J107" t="str">
        <f>TEXT(Tabell2_LK_Roslagen_Kvinnor[[#This Row],[När]],"ÅÅÅÅ")</f>
        <v>2017</v>
      </c>
      <c r="K107">
        <f>IF(Tabell2_LK_Roslagen_Kvinnor[[#This Row],[Född]]&lt;"23",20,19)</f>
        <v>19</v>
      </c>
      <c r="L107" t="str">
        <f>CONCATENATE(Tabell2_LK_Roslagen_Kvinnor[[#This Row],[Århundrade]],Tabell2_LK_Roslagen_Kvinnor[[#This Row],[Född]])</f>
        <v>1982</v>
      </c>
      <c r="M107">
        <f>Tabell2_LK_Roslagen_Kvinnor[[#This Row],[År]]-Tabell2_LK_Roslagen_Kvinnor[[#This Row],[Född_år]]</f>
        <v>35</v>
      </c>
      <c r="N107" t="str">
        <f t="shared" si="1"/>
        <v>K/M35-39</v>
      </c>
    </row>
    <row r="108" spans="1:14">
      <c r="A108" s="6">
        <v>3000</v>
      </c>
      <c r="B108" s="4" t="s">
        <v>500</v>
      </c>
      <c r="C108" s="4" t="s">
        <v>476</v>
      </c>
      <c r="D108" s="4" t="s">
        <v>9</v>
      </c>
      <c r="E108" s="5">
        <v>42977</v>
      </c>
      <c r="F108" s="4"/>
      <c r="G108" s="4"/>
      <c r="H108" s="29">
        <v>42979</v>
      </c>
      <c r="I108" t="str">
        <f>RIGHT(Tabell2_LK_Roslagen_Kvinnor[[#This Row],[Person]],2)</f>
        <v>80</v>
      </c>
      <c r="J108" t="str">
        <f>TEXT(Tabell2_LK_Roslagen_Kvinnor[[#This Row],[När]],"ÅÅÅÅ")</f>
        <v>2017</v>
      </c>
      <c r="K108">
        <f>IF(Tabell2_LK_Roslagen_Kvinnor[[#This Row],[Född]]&lt;"23",20,19)</f>
        <v>19</v>
      </c>
      <c r="L108" t="str">
        <f>CONCATENATE(Tabell2_LK_Roslagen_Kvinnor[[#This Row],[Århundrade]],Tabell2_LK_Roslagen_Kvinnor[[#This Row],[Född]])</f>
        <v>1980</v>
      </c>
      <c r="M108">
        <f>Tabell2_LK_Roslagen_Kvinnor[[#This Row],[År]]-Tabell2_LK_Roslagen_Kvinnor[[#This Row],[Född_år]]</f>
        <v>37</v>
      </c>
      <c r="N108" t="str">
        <f t="shared" si="1"/>
        <v>K/M35-39</v>
      </c>
    </row>
    <row r="109" spans="1:14">
      <c r="A109" s="6">
        <v>3000</v>
      </c>
      <c r="B109" s="23" t="s">
        <v>1078</v>
      </c>
      <c r="C109" s="4" t="s">
        <v>726</v>
      </c>
      <c r="D109" s="4" t="s">
        <v>9</v>
      </c>
      <c r="E109" s="5">
        <v>44746</v>
      </c>
      <c r="F109" s="1" t="s">
        <v>1035</v>
      </c>
      <c r="G109" s="8"/>
      <c r="H109" s="29">
        <v>44752</v>
      </c>
      <c r="I109" t="str">
        <f>RIGHT(Tabell2_LK_Roslagen_Kvinnor[[#This Row],[Person]],2)</f>
        <v>66</v>
      </c>
      <c r="J109" t="str">
        <f>TEXT(Tabell2_LK_Roslagen_Kvinnor[[#This Row],[När]],"ÅÅÅÅ")</f>
        <v>2022</v>
      </c>
      <c r="K109">
        <f>IF(Tabell2_LK_Roslagen_Kvinnor[[#This Row],[Född]]&lt;"23",20,19)</f>
        <v>19</v>
      </c>
      <c r="L109" t="str">
        <f>CONCATENATE(Tabell2_LK_Roslagen_Kvinnor[[#This Row],[Århundrade]],Tabell2_LK_Roslagen_Kvinnor[[#This Row],[Född]])</f>
        <v>1966</v>
      </c>
      <c r="M109">
        <f>Tabell2_LK_Roslagen_Kvinnor[[#This Row],[År]]-Tabell2_LK_Roslagen_Kvinnor[[#This Row],[Född_år]]</f>
        <v>56</v>
      </c>
      <c r="N109" t="str">
        <f t="shared" si="1"/>
        <v>K/M55-59</v>
      </c>
    </row>
    <row r="110" spans="1:14">
      <c r="A110" s="6">
        <v>3000</v>
      </c>
      <c r="B110" s="4" t="s">
        <v>501</v>
      </c>
      <c r="C110" s="4" t="s">
        <v>478</v>
      </c>
      <c r="D110" s="7" t="s">
        <v>9</v>
      </c>
      <c r="E110" s="5">
        <v>42977</v>
      </c>
      <c r="F110" s="4"/>
      <c r="G110" s="4"/>
      <c r="H110" s="29">
        <v>42979</v>
      </c>
      <c r="I110" t="str">
        <f>RIGHT(Tabell2_LK_Roslagen_Kvinnor[[#This Row],[Person]],2)</f>
        <v>70</v>
      </c>
      <c r="J110" t="str">
        <f>TEXT(Tabell2_LK_Roslagen_Kvinnor[[#This Row],[När]],"ÅÅÅÅ")</f>
        <v>2017</v>
      </c>
      <c r="K110">
        <f>IF(Tabell2_LK_Roslagen_Kvinnor[[#This Row],[Född]]&lt;"23",20,19)</f>
        <v>19</v>
      </c>
      <c r="L110" t="str">
        <f>CONCATENATE(Tabell2_LK_Roslagen_Kvinnor[[#This Row],[Århundrade]],Tabell2_LK_Roslagen_Kvinnor[[#This Row],[Född]])</f>
        <v>1970</v>
      </c>
      <c r="M110">
        <f>Tabell2_LK_Roslagen_Kvinnor[[#This Row],[År]]-Tabell2_LK_Roslagen_Kvinnor[[#This Row],[Född_år]]</f>
        <v>47</v>
      </c>
      <c r="N110" t="str">
        <f t="shared" si="1"/>
        <v>K/M45-49</v>
      </c>
    </row>
    <row r="111" spans="1:14">
      <c r="A111" s="6">
        <v>3000</v>
      </c>
      <c r="B111" s="4" t="s">
        <v>502</v>
      </c>
      <c r="C111" s="4" t="s">
        <v>503</v>
      </c>
      <c r="D111" s="7" t="s">
        <v>9</v>
      </c>
      <c r="E111" s="5">
        <v>42977</v>
      </c>
      <c r="F111" s="4"/>
      <c r="G111" s="4"/>
      <c r="H111" s="29">
        <v>42979</v>
      </c>
      <c r="I111" t="str">
        <f>RIGHT(Tabell2_LK_Roslagen_Kvinnor[[#This Row],[Person]],2)</f>
        <v>69</v>
      </c>
      <c r="J111" t="str">
        <f>TEXT(Tabell2_LK_Roslagen_Kvinnor[[#This Row],[När]],"ÅÅÅÅ")</f>
        <v>2017</v>
      </c>
      <c r="K111">
        <f>IF(Tabell2_LK_Roslagen_Kvinnor[[#This Row],[Född]]&lt;"23",20,19)</f>
        <v>19</v>
      </c>
      <c r="L111" t="str">
        <f>CONCATENATE(Tabell2_LK_Roslagen_Kvinnor[[#This Row],[Århundrade]],Tabell2_LK_Roslagen_Kvinnor[[#This Row],[Född]])</f>
        <v>1969</v>
      </c>
      <c r="M111">
        <f>Tabell2_LK_Roslagen_Kvinnor[[#This Row],[År]]-Tabell2_LK_Roslagen_Kvinnor[[#This Row],[Född_år]]</f>
        <v>48</v>
      </c>
      <c r="N111" t="str">
        <f t="shared" si="1"/>
        <v>K/M45-49</v>
      </c>
    </row>
    <row r="112" spans="1:14">
      <c r="A112" s="1">
        <v>5000</v>
      </c>
      <c r="B112" s="4" t="s">
        <v>790</v>
      </c>
      <c r="C112" s="4" t="s">
        <v>608</v>
      </c>
      <c r="D112" s="7" t="s">
        <v>372</v>
      </c>
      <c r="E112" s="5">
        <v>44030</v>
      </c>
      <c r="F112" s="5" t="s">
        <v>791</v>
      </c>
      <c r="G112" s="4" t="s">
        <v>792</v>
      </c>
      <c r="H112" s="29">
        <v>44033</v>
      </c>
      <c r="I112" t="str">
        <f>RIGHT(Tabell2_LK_Roslagen_Kvinnor[[#This Row],[Person]],2)</f>
        <v>93</v>
      </c>
      <c r="J112" t="str">
        <f>TEXT(Tabell2_LK_Roslagen_Kvinnor[[#This Row],[När]],"ÅÅÅÅ")</f>
        <v>2020</v>
      </c>
      <c r="K112">
        <f>IF(Tabell2_LK_Roslagen_Kvinnor[[#This Row],[Född]]&lt;"23",20,19)</f>
        <v>19</v>
      </c>
      <c r="L112" t="str">
        <f>CONCATENATE(Tabell2_LK_Roslagen_Kvinnor[[#This Row],[Århundrade]],Tabell2_LK_Roslagen_Kvinnor[[#This Row],[Född]])</f>
        <v>1993</v>
      </c>
      <c r="M112">
        <f>Tabell2_LK_Roslagen_Kvinnor[[#This Row],[År]]-Tabell2_LK_Roslagen_Kvinnor[[#This Row],[Född_år]]</f>
        <v>27</v>
      </c>
      <c r="N112" t="str">
        <f t="shared" si="1"/>
        <v>K/M Senior</v>
      </c>
    </row>
    <row r="113" spans="1:14">
      <c r="A113" s="1">
        <v>5000</v>
      </c>
      <c r="B113" s="4" t="s">
        <v>793</v>
      </c>
      <c r="C113" s="4" t="s">
        <v>608</v>
      </c>
      <c r="D113" s="7" t="s">
        <v>151</v>
      </c>
      <c r="E113" s="5">
        <v>43996</v>
      </c>
      <c r="F113" s="5" t="s">
        <v>782</v>
      </c>
      <c r="G113" s="4" t="s">
        <v>792</v>
      </c>
      <c r="H113" s="29">
        <v>43998</v>
      </c>
      <c r="I113" t="str">
        <f>RIGHT(Tabell2_LK_Roslagen_Kvinnor[[#This Row],[Person]],2)</f>
        <v>93</v>
      </c>
      <c r="J113" t="str">
        <f>TEXT(Tabell2_LK_Roslagen_Kvinnor[[#This Row],[När]],"ÅÅÅÅ")</f>
        <v>2020</v>
      </c>
      <c r="K113">
        <f>IF(Tabell2_LK_Roslagen_Kvinnor[[#This Row],[Född]]&lt;"23",20,19)</f>
        <v>19</v>
      </c>
      <c r="L113" t="str">
        <f>CONCATENATE(Tabell2_LK_Roslagen_Kvinnor[[#This Row],[Århundrade]],Tabell2_LK_Roslagen_Kvinnor[[#This Row],[Född]])</f>
        <v>1993</v>
      </c>
      <c r="M113">
        <f>Tabell2_LK_Roslagen_Kvinnor[[#This Row],[År]]-Tabell2_LK_Roslagen_Kvinnor[[#This Row],[Född_år]]</f>
        <v>27</v>
      </c>
      <c r="N113" t="str">
        <f t="shared" si="1"/>
        <v>K/M Senior</v>
      </c>
    </row>
    <row r="114" spans="1:14">
      <c r="A114" s="1">
        <v>5000</v>
      </c>
      <c r="B114" s="4" t="s">
        <v>794</v>
      </c>
      <c r="C114" s="4" t="s">
        <v>608</v>
      </c>
      <c r="D114" s="7" t="s">
        <v>200</v>
      </c>
      <c r="E114" s="5">
        <v>44005</v>
      </c>
      <c r="F114" s="5" t="s">
        <v>351</v>
      </c>
      <c r="G114" s="4" t="s">
        <v>795</v>
      </c>
      <c r="H114" s="29">
        <v>44006</v>
      </c>
      <c r="I114" t="str">
        <f>RIGHT(Tabell2_LK_Roslagen_Kvinnor[[#This Row],[Person]],2)</f>
        <v>93</v>
      </c>
      <c r="J114" t="str">
        <f>TEXT(Tabell2_LK_Roslagen_Kvinnor[[#This Row],[När]],"ÅÅÅÅ")</f>
        <v>2020</v>
      </c>
      <c r="K114">
        <f>IF(Tabell2_LK_Roslagen_Kvinnor[[#This Row],[Född]]&lt;"23",20,19)</f>
        <v>19</v>
      </c>
      <c r="L114" t="str">
        <f>CONCATENATE(Tabell2_LK_Roslagen_Kvinnor[[#This Row],[Århundrade]],Tabell2_LK_Roslagen_Kvinnor[[#This Row],[Född]])</f>
        <v>1993</v>
      </c>
      <c r="M114">
        <f>Tabell2_LK_Roslagen_Kvinnor[[#This Row],[År]]-Tabell2_LK_Roslagen_Kvinnor[[#This Row],[Född_år]]</f>
        <v>27</v>
      </c>
      <c r="N114" t="str">
        <f t="shared" si="1"/>
        <v>K/M Senior</v>
      </c>
    </row>
    <row r="115" spans="1:14">
      <c r="A115" s="6">
        <v>5000</v>
      </c>
      <c r="B115" s="23" t="s">
        <v>1080</v>
      </c>
      <c r="C115" s="4" t="s">
        <v>1000</v>
      </c>
      <c r="D115" s="4" t="s">
        <v>108</v>
      </c>
      <c r="E115" s="5">
        <v>44796</v>
      </c>
      <c r="F115" s="4" t="s">
        <v>201</v>
      </c>
      <c r="G115" s="4" t="s">
        <v>1036</v>
      </c>
      <c r="H115" s="29">
        <v>44797</v>
      </c>
      <c r="I115" t="str">
        <f>RIGHT(Tabell2_LK_Roslagen_Kvinnor[[#This Row],[Person]],2)</f>
        <v>93</v>
      </c>
      <c r="J115" t="str">
        <f>TEXT(Tabell2_LK_Roslagen_Kvinnor[[#This Row],[När]],"ÅÅÅÅ")</f>
        <v>2022</v>
      </c>
      <c r="K115">
        <f>IF(Tabell2_LK_Roslagen_Kvinnor[[#This Row],[Född]]&lt;"23",20,19)</f>
        <v>19</v>
      </c>
      <c r="L115" t="str">
        <f>CONCATENATE(Tabell2_LK_Roslagen_Kvinnor[[#This Row],[Århundrade]],Tabell2_LK_Roslagen_Kvinnor[[#This Row],[Född]])</f>
        <v>1993</v>
      </c>
      <c r="M115">
        <f>Tabell2_LK_Roslagen_Kvinnor[[#This Row],[År]]-Tabell2_LK_Roslagen_Kvinnor[[#This Row],[Född_år]]</f>
        <v>29</v>
      </c>
      <c r="N115" t="str">
        <f t="shared" si="1"/>
        <v>K/M Senior</v>
      </c>
    </row>
    <row r="116" spans="1:14">
      <c r="A116" s="6">
        <v>5000</v>
      </c>
      <c r="B116" s="52" t="s">
        <v>1364</v>
      </c>
      <c r="C116" s="4" t="s">
        <v>1000</v>
      </c>
      <c r="D116" s="4" t="s">
        <v>1365</v>
      </c>
      <c r="E116" s="5">
        <v>45137</v>
      </c>
      <c r="F116" s="5" t="s">
        <v>1366</v>
      </c>
      <c r="G116" s="1"/>
      <c r="H116" s="29">
        <v>45139</v>
      </c>
      <c r="I116" t="str">
        <f>RIGHT(Tabell2_LK_Roslagen_Kvinnor[[#This Row],[Person]],2)</f>
        <v>93</v>
      </c>
      <c r="J116" t="str">
        <f>TEXT(Tabell2_LK_Roslagen_Kvinnor[[#This Row],[När]],"ÅÅÅÅ")</f>
        <v>2023</v>
      </c>
      <c r="K116">
        <f>IF(Tabell2_LK_Roslagen_Kvinnor[[#This Row],[Född]]&lt;"23",20,19)</f>
        <v>19</v>
      </c>
      <c r="L116" t="str">
        <f>CONCATENATE(Tabell2_LK_Roslagen_Kvinnor[[#This Row],[Århundrade]],Tabell2_LK_Roslagen_Kvinnor[[#This Row],[Född]])</f>
        <v>1993</v>
      </c>
      <c r="M116">
        <f>Tabell2_LK_Roslagen_Kvinnor[[#This Row],[År]]-Tabell2_LK_Roslagen_Kvinnor[[#This Row],[Född_år]]</f>
        <v>30</v>
      </c>
      <c r="N116" t="str">
        <f t="shared" si="1"/>
        <v>K/M Senior</v>
      </c>
    </row>
    <row r="117" spans="1:14">
      <c r="A117" s="6">
        <v>5000</v>
      </c>
      <c r="B117" s="52" t="s">
        <v>1367</v>
      </c>
      <c r="C117" s="4" t="s">
        <v>1000</v>
      </c>
      <c r="D117" s="4" t="s">
        <v>200</v>
      </c>
      <c r="E117" s="5">
        <v>45064</v>
      </c>
      <c r="F117" s="5" t="s">
        <v>1368</v>
      </c>
      <c r="G117" s="1"/>
      <c r="H117" s="29">
        <v>45066</v>
      </c>
      <c r="I117" t="str">
        <f>RIGHT(Tabell2_LK_Roslagen_Kvinnor[[#This Row],[Person]],2)</f>
        <v>93</v>
      </c>
      <c r="J117" t="str">
        <f>TEXT(Tabell2_LK_Roslagen_Kvinnor[[#This Row],[När]],"ÅÅÅÅ")</f>
        <v>2023</v>
      </c>
      <c r="K117">
        <f>IF(Tabell2_LK_Roslagen_Kvinnor[[#This Row],[Född]]&lt;"23",20,19)</f>
        <v>19</v>
      </c>
      <c r="L117" t="str">
        <f>CONCATENATE(Tabell2_LK_Roslagen_Kvinnor[[#This Row],[Århundrade]],Tabell2_LK_Roslagen_Kvinnor[[#This Row],[Född]])</f>
        <v>1993</v>
      </c>
      <c r="M117">
        <f>Tabell2_LK_Roslagen_Kvinnor[[#This Row],[År]]-Tabell2_LK_Roslagen_Kvinnor[[#This Row],[Född_år]]</f>
        <v>30</v>
      </c>
      <c r="N117" t="str">
        <f t="shared" si="1"/>
        <v>K/M Senior</v>
      </c>
    </row>
    <row r="118" spans="1:14">
      <c r="A118" s="6">
        <v>5000</v>
      </c>
      <c r="B118" s="4" t="s">
        <v>504</v>
      </c>
      <c r="C118" s="4" t="s">
        <v>449</v>
      </c>
      <c r="D118" s="4" t="s">
        <v>459</v>
      </c>
      <c r="E118" s="5">
        <v>42931</v>
      </c>
      <c r="F118" s="4"/>
      <c r="G118" s="4" t="s">
        <v>460</v>
      </c>
      <c r="H118" s="14"/>
      <c r="I118" t="str">
        <f>RIGHT(Tabell2_LK_Roslagen_Kvinnor[[#This Row],[Person]],2)</f>
        <v>89</v>
      </c>
      <c r="J118" t="str">
        <f>TEXT(Tabell2_LK_Roslagen_Kvinnor[[#This Row],[När]],"ÅÅÅÅ")</f>
        <v>2017</v>
      </c>
      <c r="K118">
        <f>IF(Tabell2_LK_Roslagen_Kvinnor[[#This Row],[Född]]&lt;"23",20,19)</f>
        <v>19</v>
      </c>
      <c r="L118" t="str">
        <f>CONCATENATE(Tabell2_LK_Roslagen_Kvinnor[[#This Row],[Århundrade]],Tabell2_LK_Roslagen_Kvinnor[[#This Row],[Född]])</f>
        <v>1989</v>
      </c>
      <c r="M118">
        <f>Tabell2_LK_Roslagen_Kvinnor[[#This Row],[År]]-Tabell2_LK_Roslagen_Kvinnor[[#This Row],[Född_år]]</f>
        <v>28</v>
      </c>
      <c r="N118" t="str">
        <f t="shared" si="1"/>
        <v>K/M Senior</v>
      </c>
    </row>
    <row r="119" spans="1:14">
      <c r="A119" s="6">
        <v>5000</v>
      </c>
      <c r="B119" s="23" t="s">
        <v>1081</v>
      </c>
      <c r="C119" s="1" t="s">
        <v>1037</v>
      </c>
      <c r="D119" s="4" t="s">
        <v>1038</v>
      </c>
      <c r="E119" s="5">
        <v>44788</v>
      </c>
      <c r="F119" s="4" t="s">
        <v>1040</v>
      </c>
      <c r="G119" s="4" t="s">
        <v>1036</v>
      </c>
      <c r="H119" s="29">
        <v>44797</v>
      </c>
      <c r="I119" t="str">
        <f>RIGHT(Tabell2_LK_Roslagen_Kvinnor[[#This Row],[Person]],2)</f>
        <v>90</v>
      </c>
      <c r="J119" t="str">
        <f>TEXT(Tabell2_LK_Roslagen_Kvinnor[[#This Row],[När]],"ÅÅÅÅ")</f>
        <v>2022</v>
      </c>
      <c r="K119">
        <f>IF(Tabell2_LK_Roslagen_Kvinnor[[#This Row],[Född]]&lt;"23",20,19)</f>
        <v>19</v>
      </c>
      <c r="L119" t="str">
        <f>CONCATENATE(Tabell2_LK_Roslagen_Kvinnor[[#This Row],[Århundrade]],Tabell2_LK_Roslagen_Kvinnor[[#This Row],[Född]])</f>
        <v>1990</v>
      </c>
      <c r="M119">
        <f>Tabell2_LK_Roslagen_Kvinnor[[#This Row],[År]]-Tabell2_LK_Roslagen_Kvinnor[[#This Row],[Född_år]]</f>
        <v>32</v>
      </c>
      <c r="N119" t="str">
        <f t="shared" si="1"/>
        <v>K/M Senior</v>
      </c>
    </row>
    <row r="120" spans="1:14">
      <c r="A120" s="6">
        <v>5000</v>
      </c>
      <c r="B120" s="1" t="s">
        <v>601</v>
      </c>
      <c r="C120" s="4" t="s">
        <v>449</v>
      </c>
      <c r="D120" s="1" t="s">
        <v>200</v>
      </c>
      <c r="E120" s="2">
        <v>43319</v>
      </c>
      <c r="F120" s="1" t="s">
        <v>201</v>
      </c>
      <c r="G120" s="1"/>
      <c r="H120" s="29">
        <v>43321</v>
      </c>
      <c r="I120" t="str">
        <f>RIGHT(Tabell2_LK_Roslagen_Kvinnor[[#This Row],[Person]],2)</f>
        <v>89</v>
      </c>
      <c r="J120" t="str">
        <f>TEXT(Tabell2_LK_Roslagen_Kvinnor[[#This Row],[När]],"ÅÅÅÅ")</f>
        <v>2018</v>
      </c>
      <c r="K120">
        <f>IF(Tabell2_LK_Roslagen_Kvinnor[[#This Row],[Född]]&lt;"23",20,19)</f>
        <v>19</v>
      </c>
      <c r="L120" t="str">
        <f>CONCATENATE(Tabell2_LK_Roslagen_Kvinnor[[#This Row],[Århundrade]],Tabell2_LK_Roslagen_Kvinnor[[#This Row],[Född]])</f>
        <v>1989</v>
      </c>
      <c r="M120">
        <f>Tabell2_LK_Roslagen_Kvinnor[[#This Row],[År]]-Tabell2_LK_Roslagen_Kvinnor[[#This Row],[Född_år]]</f>
        <v>29</v>
      </c>
      <c r="N120" t="str">
        <f t="shared" si="1"/>
        <v>K/M Senior</v>
      </c>
    </row>
    <row r="121" spans="1:14">
      <c r="A121" s="6">
        <v>5000</v>
      </c>
      <c r="B121" s="1" t="s">
        <v>602</v>
      </c>
      <c r="C121" s="4" t="s">
        <v>449</v>
      </c>
      <c r="D121" s="1" t="s">
        <v>83</v>
      </c>
      <c r="E121" s="2">
        <v>43330</v>
      </c>
      <c r="F121" s="1" t="s">
        <v>146</v>
      </c>
      <c r="G121" s="1"/>
      <c r="H121" s="29">
        <v>43331</v>
      </c>
      <c r="I121" t="str">
        <f>RIGHT(Tabell2_LK_Roslagen_Kvinnor[[#This Row],[Person]],2)</f>
        <v>89</v>
      </c>
      <c r="J121" t="str">
        <f>TEXT(Tabell2_LK_Roslagen_Kvinnor[[#This Row],[När]],"ÅÅÅÅ")</f>
        <v>2018</v>
      </c>
      <c r="K121">
        <f>IF(Tabell2_LK_Roslagen_Kvinnor[[#This Row],[Född]]&lt;"23",20,19)</f>
        <v>19</v>
      </c>
      <c r="L121" t="str">
        <f>CONCATENATE(Tabell2_LK_Roslagen_Kvinnor[[#This Row],[Århundrade]],Tabell2_LK_Roslagen_Kvinnor[[#This Row],[Född]])</f>
        <v>1989</v>
      </c>
      <c r="M121">
        <f>Tabell2_LK_Roslagen_Kvinnor[[#This Row],[År]]-Tabell2_LK_Roslagen_Kvinnor[[#This Row],[Född_år]]</f>
        <v>29</v>
      </c>
      <c r="N121" t="str">
        <f t="shared" si="1"/>
        <v>K/M Senior</v>
      </c>
    </row>
    <row r="122" spans="1:14">
      <c r="A122" s="6">
        <v>5000</v>
      </c>
      <c r="B122" s="4" t="s">
        <v>505</v>
      </c>
      <c r="C122" s="4" t="s">
        <v>506</v>
      </c>
      <c r="D122" s="4" t="s">
        <v>459</v>
      </c>
      <c r="E122" s="5">
        <v>42931</v>
      </c>
      <c r="F122" s="4"/>
      <c r="G122" s="4" t="s">
        <v>473</v>
      </c>
      <c r="H122" s="14"/>
      <c r="I122" t="str">
        <f>RIGHT(Tabell2_LK_Roslagen_Kvinnor[[#This Row],[Person]],2)</f>
        <v>80</v>
      </c>
      <c r="J122" t="str">
        <f>TEXT(Tabell2_LK_Roslagen_Kvinnor[[#This Row],[När]],"ÅÅÅÅ")</f>
        <v>2017</v>
      </c>
      <c r="K122">
        <f>IF(Tabell2_LK_Roslagen_Kvinnor[[#This Row],[Född]]&lt;"23",20,19)</f>
        <v>19</v>
      </c>
      <c r="L122" t="str">
        <f>CONCATENATE(Tabell2_LK_Roslagen_Kvinnor[[#This Row],[Århundrade]],Tabell2_LK_Roslagen_Kvinnor[[#This Row],[Född]])</f>
        <v>1980</v>
      </c>
      <c r="M122">
        <f>Tabell2_LK_Roslagen_Kvinnor[[#This Row],[År]]-Tabell2_LK_Roslagen_Kvinnor[[#This Row],[Född_år]]</f>
        <v>37</v>
      </c>
      <c r="N122" t="str">
        <f t="shared" si="1"/>
        <v>K/M35-39</v>
      </c>
    </row>
    <row r="123" spans="1:14">
      <c r="A123" s="6">
        <v>5000</v>
      </c>
      <c r="B123" s="4" t="s">
        <v>507</v>
      </c>
      <c r="C123" s="4" t="s">
        <v>449</v>
      </c>
      <c r="D123" s="4" t="s">
        <v>37</v>
      </c>
      <c r="E123" s="5">
        <v>42966</v>
      </c>
      <c r="F123" s="4"/>
      <c r="G123" s="4"/>
      <c r="H123" s="14"/>
      <c r="I123" t="str">
        <f>RIGHT(Tabell2_LK_Roslagen_Kvinnor[[#This Row],[Person]],2)</f>
        <v>89</v>
      </c>
      <c r="J123" t="str">
        <f>TEXT(Tabell2_LK_Roslagen_Kvinnor[[#This Row],[När]],"ÅÅÅÅ")</f>
        <v>2017</v>
      </c>
      <c r="K123">
        <f>IF(Tabell2_LK_Roslagen_Kvinnor[[#This Row],[Född]]&lt;"23",20,19)</f>
        <v>19</v>
      </c>
      <c r="L123" t="str">
        <f>CONCATENATE(Tabell2_LK_Roslagen_Kvinnor[[#This Row],[Århundrade]],Tabell2_LK_Roslagen_Kvinnor[[#This Row],[Född]])</f>
        <v>1989</v>
      </c>
      <c r="M123">
        <f>Tabell2_LK_Roslagen_Kvinnor[[#This Row],[År]]-Tabell2_LK_Roslagen_Kvinnor[[#This Row],[Född_år]]</f>
        <v>28</v>
      </c>
      <c r="N123" t="str">
        <f t="shared" si="1"/>
        <v>K/M Senior</v>
      </c>
    </row>
    <row r="124" spans="1:14">
      <c r="A124" s="6">
        <v>5000</v>
      </c>
      <c r="B124" s="1" t="s">
        <v>603</v>
      </c>
      <c r="C124" s="4" t="s">
        <v>484</v>
      </c>
      <c r="D124" s="1" t="s">
        <v>142</v>
      </c>
      <c r="E124" s="2">
        <v>43322</v>
      </c>
      <c r="F124" s="1" t="s">
        <v>143</v>
      </c>
      <c r="G124" s="1" t="s">
        <v>604</v>
      </c>
      <c r="H124" s="29">
        <v>43325</v>
      </c>
      <c r="I124" t="str">
        <f>RIGHT(Tabell2_LK_Roslagen_Kvinnor[[#This Row],[Person]],2)</f>
        <v>74</v>
      </c>
      <c r="J124" t="str">
        <f>TEXT(Tabell2_LK_Roslagen_Kvinnor[[#This Row],[När]],"ÅÅÅÅ")</f>
        <v>2018</v>
      </c>
      <c r="K124">
        <f>IF(Tabell2_LK_Roslagen_Kvinnor[[#This Row],[Född]]&lt;"23",20,19)</f>
        <v>19</v>
      </c>
      <c r="L124" t="str">
        <f>CONCATENATE(Tabell2_LK_Roslagen_Kvinnor[[#This Row],[Århundrade]],Tabell2_LK_Roslagen_Kvinnor[[#This Row],[Född]])</f>
        <v>1974</v>
      </c>
      <c r="M124">
        <f>Tabell2_LK_Roslagen_Kvinnor[[#This Row],[År]]-Tabell2_LK_Roslagen_Kvinnor[[#This Row],[Född_år]]</f>
        <v>44</v>
      </c>
      <c r="N124" t="str">
        <f t="shared" si="1"/>
        <v>K/M40-44</v>
      </c>
    </row>
    <row r="125" spans="1:14">
      <c r="A125" s="6">
        <v>5000</v>
      </c>
      <c r="B125" s="4" t="s">
        <v>508</v>
      </c>
      <c r="C125" s="4" t="s">
        <v>472</v>
      </c>
      <c r="D125" s="4" t="s">
        <v>459</v>
      </c>
      <c r="E125" s="5">
        <v>42931</v>
      </c>
      <c r="F125" s="4"/>
      <c r="G125" s="4"/>
      <c r="H125" s="14"/>
      <c r="I125" t="str">
        <f>RIGHT(Tabell2_LK_Roslagen_Kvinnor[[#This Row],[Person]],2)</f>
        <v>81</v>
      </c>
      <c r="J125" t="str">
        <f>TEXT(Tabell2_LK_Roslagen_Kvinnor[[#This Row],[När]],"ÅÅÅÅ")</f>
        <v>2017</v>
      </c>
      <c r="K125">
        <f>IF(Tabell2_LK_Roslagen_Kvinnor[[#This Row],[Född]]&lt;"23",20,19)</f>
        <v>19</v>
      </c>
      <c r="L125" t="str">
        <f>CONCATENATE(Tabell2_LK_Roslagen_Kvinnor[[#This Row],[Århundrade]],Tabell2_LK_Roslagen_Kvinnor[[#This Row],[Född]])</f>
        <v>1981</v>
      </c>
      <c r="M125">
        <f>Tabell2_LK_Roslagen_Kvinnor[[#This Row],[År]]-Tabell2_LK_Roslagen_Kvinnor[[#This Row],[Född_år]]</f>
        <v>36</v>
      </c>
      <c r="N125" t="str">
        <f t="shared" si="1"/>
        <v>K/M35-39</v>
      </c>
    </row>
    <row r="126" spans="1:14">
      <c r="A126" s="6">
        <v>5000</v>
      </c>
      <c r="B126" s="4" t="s">
        <v>509</v>
      </c>
      <c r="C126" s="4" t="s">
        <v>506</v>
      </c>
      <c r="D126" s="4" t="s">
        <v>37</v>
      </c>
      <c r="E126" s="5">
        <v>42966</v>
      </c>
      <c r="F126" s="4"/>
      <c r="G126" s="4"/>
      <c r="H126" s="14"/>
      <c r="I126" t="str">
        <f>RIGHT(Tabell2_LK_Roslagen_Kvinnor[[#This Row],[Person]],2)</f>
        <v>80</v>
      </c>
      <c r="J126" t="str">
        <f>TEXT(Tabell2_LK_Roslagen_Kvinnor[[#This Row],[När]],"ÅÅÅÅ")</f>
        <v>2017</v>
      </c>
      <c r="K126">
        <f>IF(Tabell2_LK_Roslagen_Kvinnor[[#This Row],[Född]]&lt;"23",20,19)</f>
        <v>19</v>
      </c>
      <c r="L126" t="str">
        <f>CONCATENATE(Tabell2_LK_Roslagen_Kvinnor[[#This Row],[Århundrade]],Tabell2_LK_Roslagen_Kvinnor[[#This Row],[Född]])</f>
        <v>1980</v>
      </c>
      <c r="M126">
        <f>Tabell2_LK_Roslagen_Kvinnor[[#This Row],[År]]-Tabell2_LK_Roslagen_Kvinnor[[#This Row],[Född_år]]</f>
        <v>37</v>
      </c>
      <c r="N126" t="str">
        <f t="shared" si="1"/>
        <v>K/M35-39</v>
      </c>
    </row>
    <row r="127" spans="1:14">
      <c r="A127" s="6">
        <v>5000</v>
      </c>
      <c r="B127" s="4" t="s">
        <v>510</v>
      </c>
      <c r="C127" s="4" t="s">
        <v>484</v>
      </c>
      <c r="D127" s="4" t="s">
        <v>108</v>
      </c>
      <c r="E127" s="5">
        <v>42994</v>
      </c>
      <c r="F127" s="4"/>
      <c r="G127" s="4" t="s">
        <v>444</v>
      </c>
      <c r="H127" s="29">
        <v>42995</v>
      </c>
      <c r="I127" t="str">
        <f>RIGHT(Tabell2_LK_Roslagen_Kvinnor[[#This Row],[Person]],2)</f>
        <v>74</v>
      </c>
      <c r="J127" t="str">
        <f>TEXT(Tabell2_LK_Roslagen_Kvinnor[[#This Row],[När]],"ÅÅÅÅ")</f>
        <v>2017</v>
      </c>
      <c r="K127">
        <f>IF(Tabell2_LK_Roslagen_Kvinnor[[#This Row],[Född]]&lt;"23",20,19)</f>
        <v>19</v>
      </c>
      <c r="L127" t="str">
        <f>CONCATENATE(Tabell2_LK_Roslagen_Kvinnor[[#This Row],[Århundrade]],Tabell2_LK_Roslagen_Kvinnor[[#This Row],[Född]])</f>
        <v>1974</v>
      </c>
      <c r="M127">
        <f>Tabell2_LK_Roslagen_Kvinnor[[#This Row],[År]]-Tabell2_LK_Roslagen_Kvinnor[[#This Row],[Född_år]]</f>
        <v>43</v>
      </c>
      <c r="N127" t="str">
        <f t="shared" si="1"/>
        <v>K/M40-44</v>
      </c>
    </row>
    <row r="128" spans="1:14">
      <c r="A128" s="6">
        <v>5000</v>
      </c>
      <c r="B128" s="4" t="s">
        <v>511</v>
      </c>
      <c r="C128" s="4" t="s">
        <v>472</v>
      </c>
      <c r="D128" s="4" t="s">
        <v>108</v>
      </c>
      <c r="E128" s="5">
        <v>42994</v>
      </c>
      <c r="F128" s="4"/>
      <c r="G128" s="4"/>
      <c r="H128" s="29">
        <v>42995</v>
      </c>
      <c r="I128" t="str">
        <f>RIGHT(Tabell2_LK_Roslagen_Kvinnor[[#This Row],[Person]],2)</f>
        <v>81</v>
      </c>
      <c r="J128" t="str">
        <f>TEXT(Tabell2_LK_Roslagen_Kvinnor[[#This Row],[När]],"ÅÅÅÅ")</f>
        <v>2017</v>
      </c>
      <c r="K128">
        <f>IF(Tabell2_LK_Roslagen_Kvinnor[[#This Row],[Född]]&lt;"23",20,19)</f>
        <v>19</v>
      </c>
      <c r="L128" t="str">
        <f>CONCATENATE(Tabell2_LK_Roslagen_Kvinnor[[#This Row],[Århundrade]],Tabell2_LK_Roslagen_Kvinnor[[#This Row],[Född]])</f>
        <v>1981</v>
      </c>
      <c r="M128">
        <f>Tabell2_LK_Roslagen_Kvinnor[[#This Row],[År]]-Tabell2_LK_Roslagen_Kvinnor[[#This Row],[Född_år]]</f>
        <v>36</v>
      </c>
      <c r="N128" t="str">
        <f t="shared" si="1"/>
        <v>K/M35-39</v>
      </c>
    </row>
    <row r="129" spans="1:14">
      <c r="A129" s="1">
        <v>5000</v>
      </c>
      <c r="B129" s="4" t="s">
        <v>796</v>
      </c>
      <c r="C129" s="4" t="s">
        <v>1037</v>
      </c>
      <c r="D129" s="4" t="s">
        <v>200</v>
      </c>
      <c r="E129" s="5">
        <v>44093</v>
      </c>
      <c r="F129" s="5" t="s">
        <v>786</v>
      </c>
      <c r="G129" s="4"/>
      <c r="H129" s="29">
        <v>44095</v>
      </c>
      <c r="I129" t="str">
        <f>RIGHT(Tabell2_LK_Roslagen_Kvinnor[[#This Row],[Person]],2)</f>
        <v>90</v>
      </c>
      <c r="J129" t="str">
        <f>TEXT(Tabell2_LK_Roslagen_Kvinnor[[#This Row],[När]],"ÅÅÅÅ")</f>
        <v>2020</v>
      </c>
      <c r="K129">
        <f>IF(Tabell2_LK_Roslagen_Kvinnor[[#This Row],[Född]]&lt;"23",20,19)</f>
        <v>19</v>
      </c>
      <c r="L129" t="str">
        <f>CONCATENATE(Tabell2_LK_Roslagen_Kvinnor[[#This Row],[Århundrade]],Tabell2_LK_Roslagen_Kvinnor[[#This Row],[Född]])</f>
        <v>1990</v>
      </c>
      <c r="M129">
        <f>Tabell2_LK_Roslagen_Kvinnor[[#This Row],[År]]-Tabell2_LK_Roslagen_Kvinnor[[#This Row],[Född_år]]</f>
        <v>30</v>
      </c>
      <c r="N129" t="str">
        <f t="shared" si="1"/>
        <v>K/M Senior</v>
      </c>
    </row>
    <row r="130" spans="1:14">
      <c r="A130" s="6">
        <v>5000</v>
      </c>
      <c r="B130" s="4" t="s">
        <v>998</v>
      </c>
      <c r="C130" s="4" t="s">
        <v>632</v>
      </c>
      <c r="D130" s="4" t="s">
        <v>83</v>
      </c>
      <c r="E130" s="5">
        <v>44443</v>
      </c>
      <c r="F130" s="4" t="s">
        <v>925</v>
      </c>
      <c r="G130" s="4" t="s">
        <v>992</v>
      </c>
      <c r="H130" s="29">
        <v>44447</v>
      </c>
      <c r="I130" t="str">
        <f>RIGHT(Tabell2_LK_Roslagen_Kvinnor[[#This Row],[Person]],2)</f>
        <v>78</v>
      </c>
      <c r="J130" t="str">
        <f>TEXT(Tabell2_LK_Roslagen_Kvinnor[[#This Row],[När]],"ÅÅÅÅ")</f>
        <v>2021</v>
      </c>
      <c r="K130">
        <f>IF(Tabell2_LK_Roslagen_Kvinnor[[#This Row],[Född]]&lt;"23",20,19)</f>
        <v>19</v>
      </c>
      <c r="L130" t="str">
        <f>CONCATENATE(Tabell2_LK_Roslagen_Kvinnor[[#This Row],[Århundrade]],Tabell2_LK_Roslagen_Kvinnor[[#This Row],[Född]])</f>
        <v>1978</v>
      </c>
      <c r="M130">
        <f>Tabell2_LK_Roslagen_Kvinnor[[#This Row],[År]]-Tabell2_LK_Roslagen_Kvinnor[[#This Row],[Född_år]]</f>
        <v>43</v>
      </c>
      <c r="N130" t="str">
        <f t="shared" ref="N130:N193" si="2">IF(M130&gt;=80,"K/M80-84",IF(M130&gt;=75,"K/M75-79",IF(M130&gt;=70,"K/M70-74",IF(M130&gt;=65,"K/M65-69",IF(M130&gt;=60,"K/M60-64",IF(M130&gt;=55,"K/M55-59",IF(M130&gt;=50,"K/M50-54",IF(M130&gt;=45,"K/M45-49",IF(M130&gt;=40,"K/M40-44",IF(M130&gt;=35,"K/M35-39",IF(M130&gt;=23,"K/M Senior",IF(M130&gt;=20,"K/M22 Junior",IF(M130&gt;=18,"F/P19 Junior",IF(M130&gt;=16,"F/P17 Ungdom",IF(M130&gt;=14,"F/P15 Ungdom",IF(M130&gt;=12,"F/P13 Ungdom","Barn"))))))))))))))))</f>
        <v>K/M40-44</v>
      </c>
    </row>
    <row r="131" spans="1:14">
      <c r="A131" s="6">
        <v>5000</v>
      </c>
      <c r="B131" s="1" t="s">
        <v>605</v>
      </c>
      <c r="C131" s="4" t="s">
        <v>484</v>
      </c>
      <c r="D131" s="1" t="s">
        <v>83</v>
      </c>
      <c r="E131" s="2">
        <v>43330</v>
      </c>
      <c r="F131" s="1" t="s">
        <v>146</v>
      </c>
      <c r="G131" s="1"/>
      <c r="H131" s="29">
        <v>43331</v>
      </c>
      <c r="I131" t="str">
        <f>RIGHT(Tabell2_LK_Roslagen_Kvinnor[[#This Row],[Person]],2)</f>
        <v>74</v>
      </c>
      <c r="J131" t="str">
        <f>TEXT(Tabell2_LK_Roslagen_Kvinnor[[#This Row],[När]],"ÅÅÅÅ")</f>
        <v>2018</v>
      </c>
      <c r="K131">
        <f>IF(Tabell2_LK_Roslagen_Kvinnor[[#This Row],[Född]]&lt;"23",20,19)</f>
        <v>19</v>
      </c>
      <c r="L131" t="str">
        <f>CONCATENATE(Tabell2_LK_Roslagen_Kvinnor[[#This Row],[Århundrade]],Tabell2_LK_Roslagen_Kvinnor[[#This Row],[Född]])</f>
        <v>1974</v>
      </c>
      <c r="M131">
        <f>Tabell2_LK_Roslagen_Kvinnor[[#This Row],[År]]-Tabell2_LK_Roslagen_Kvinnor[[#This Row],[Född_år]]</f>
        <v>44</v>
      </c>
      <c r="N131" t="str">
        <f t="shared" si="2"/>
        <v>K/M40-44</v>
      </c>
    </row>
    <row r="132" spans="1:14">
      <c r="A132" s="6">
        <v>5000</v>
      </c>
      <c r="B132" s="1" t="s">
        <v>606</v>
      </c>
      <c r="C132" s="4" t="s">
        <v>484</v>
      </c>
      <c r="D132" s="1" t="s">
        <v>200</v>
      </c>
      <c r="E132" s="2">
        <v>43319</v>
      </c>
      <c r="F132" s="1" t="s">
        <v>201</v>
      </c>
      <c r="G132" s="1" t="s">
        <v>564</v>
      </c>
      <c r="H132" s="29">
        <v>43321</v>
      </c>
      <c r="I132" t="str">
        <f>RIGHT(Tabell2_LK_Roslagen_Kvinnor[[#This Row],[Person]],2)</f>
        <v>74</v>
      </c>
      <c r="J132" t="str">
        <f>TEXT(Tabell2_LK_Roslagen_Kvinnor[[#This Row],[När]],"ÅÅÅÅ")</f>
        <v>2018</v>
      </c>
      <c r="K132">
        <f>IF(Tabell2_LK_Roslagen_Kvinnor[[#This Row],[Född]]&lt;"23",20,19)</f>
        <v>19</v>
      </c>
      <c r="L132" t="str">
        <f>CONCATENATE(Tabell2_LK_Roslagen_Kvinnor[[#This Row],[Århundrade]],Tabell2_LK_Roslagen_Kvinnor[[#This Row],[Född]])</f>
        <v>1974</v>
      </c>
      <c r="M132">
        <f>Tabell2_LK_Roslagen_Kvinnor[[#This Row],[År]]-Tabell2_LK_Roslagen_Kvinnor[[#This Row],[Född_år]]</f>
        <v>44</v>
      </c>
      <c r="N132" t="str">
        <f t="shared" si="2"/>
        <v>K/M40-44</v>
      </c>
    </row>
    <row r="133" spans="1:14">
      <c r="A133" s="6">
        <v>5000</v>
      </c>
      <c r="B133" s="1" t="s">
        <v>683</v>
      </c>
      <c r="C133" s="4" t="s">
        <v>478</v>
      </c>
      <c r="D133" s="4" t="s">
        <v>133</v>
      </c>
      <c r="E133" s="2">
        <v>43693</v>
      </c>
      <c r="F133" s="2" t="s">
        <v>300</v>
      </c>
      <c r="G133" s="1" t="s">
        <v>615</v>
      </c>
      <c r="H133" s="29">
        <v>43694</v>
      </c>
      <c r="I133" t="str">
        <f>RIGHT(Tabell2_LK_Roslagen_Kvinnor[[#This Row],[Person]],2)</f>
        <v>70</v>
      </c>
      <c r="J133" t="str">
        <f>TEXT(Tabell2_LK_Roslagen_Kvinnor[[#This Row],[När]],"ÅÅÅÅ")</f>
        <v>2019</v>
      </c>
      <c r="K133">
        <f>IF(Tabell2_LK_Roslagen_Kvinnor[[#This Row],[Född]]&lt;"23",20,19)</f>
        <v>19</v>
      </c>
      <c r="L133" t="str">
        <f>CONCATENATE(Tabell2_LK_Roslagen_Kvinnor[[#This Row],[Århundrade]],Tabell2_LK_Roslagen_Kvinnor[[#This Row],[Född]])</f>
        <v>1970</v>
      </c>
      <c r="M133">
        <f>Tabell2_LK_Roslagen_Kvinnor[[#This Row],[År]]-Tabell2_LK_Roslagen_Kvinnor[[#This Row],[Född_år]]</f>
        <v>49</v>
      </c>
      <c r="N133" t="str">
        <f t="shared" si="2"/>
        <v>K/M45-49</v>
      </c>
    </row>
    <row r="134" spans="1:14">
      <c r="A134" s="6">
        <v>5000</v>
      </c>
      <c r="B134" s="52" t="s">
        <v>1369</v>
      </c>
      <c r="C134" s="4" t="s">
        <v>543</v>
      </c>
      <c r="D134" s="4" t="s">
        <v>1356</v>
      </c>
      <c r="E134" s="5">
        <v>45158</v>
      </c>
      <c r="F134" s="5" t="s">
        <v>1357</v>
      </c>
      <c r="G134" s="1" t="s">
        <v>1358</v>
      </c>
      <c r="H134" s="29">
        <v>45161</v>
      </c>
      <c r="I134" t="str">
        <f>RIGHT(Tabell2_LK_Roslagen_Kvinnor[[#This Row],[Person]],2)</f>
        <v>96</v>
      </c>
      <c r="J134" t="str">
        <f>TEXT(Tabell2_LK_Roslagen_Kvinnor[[#This Row],[När]],"ÅÅÅÅ")</f>
        <v>2023</v>
      </c>
      <c r="K134">
        <f>IF(Tabell2_LK_Roslagen_Kvinnor[[#This Row],[Född]]&lt;"23",20,19)</f>
        <v>19</v>
      </c>
      <c r="L134" t="str">
        <f>CONCATENATE(Tabell2_LK_Roslagen_Kvinnor[[#This Row],[Århundrade]],Tabell2_LK_Roslagen_Kvinnor[[#This Row],[Född]])</f>
        <v>1996</v>
      </c>
      <c r="M134">
        <f>Tabell2_LK_Roslagen_Kvinnor[[#This Row],[År]]-Tabell2_LK_Roslagen_Kvinnor[[#This Row],[Född_år]]</f>
        <v>27</v>
      </c>
      <c r="N134" t="str">
        <f t="shared" si="2"/>
        <v>K/M Senior</v>
      </c>
    </row>
    <row r="135" spans="1:14">
      <c r="A135" s="1">
        <v>5000</v>
      </c>
      <c r="B135" s="4" t="s">
        <v>797</v>
      </c>
      <c r="C135" s="4" t="s">
        <v>476</v>
      </c>
      <c r="D135" s="4" t="s">
        <v>83</v>
      </c>
      <c r="E135" s="5">
        <v>44065</v>
      </c>
      <c r="F135" s="5" t="s">
        <v>798</v>
      </c>
      <c r="G135" s="4" t="s">
        <v>799</v>
      </c>
      <c r="H135" s="29">
        <v>44068</v>
      </c>
      <c r="I135" t="str">
        <f>RIGHT(Tabell2_LK_Roslagen_Kvinnor[[#This Row],[Person]],2)</f>
        <v>80</v>
      </c>
      <c r="J135" t="str">
        <f>TEXT(Tabell2_LK_Roslagen_Kvinnor[[#This Row],[När]],"ÅÅÅÅ")</f>
        <v>2020</v>
      </c>
      <c r="K135">
        <f>IF(Tabell2_LK_Roslagen_Kvinnor[[#This Row],[Född]]&lt;"23",20,19)</f>
        <v>19</v>
      </c>
      <c r="L135" t="str">
        <f>CONCATENATE(Tabell2_LK_Roslagen_Kvinnor[[#This Row],[Århundrade]],Tabell2_LK_Roslagen_Kvinnor[[#This Row],[Född]])</f>
        <v>1980</v>
      </c>
      <c r="M135">
        <f>Tabell2_LK_Roslagen_Kvinnor[[#This Row],[År]]-Tabell2_LK_Roslagen_Kvinnor[[#This Row],[Född_år]]</f>
        <v>40</v>
      </c>
      <c r="N135" t="str">
        <f t="shared" si="2"/>
        <v>K/M40-44</v>
      </c>
    </row>
    <row r="136" spans="1:14">
      <c r="A136" s="6">
        <v>5000</v>
      </c>
      <c r="B136" s="52" t="s">
        <v>1370</v>
      </c>
      <c r="C136" s="4" t="s">
        <v>543</v>
      </c>
      <c r="D136" s="4" t="s">
        <v>1365</v>
      </c>
      <c r="E136" s="5">
        <v>45137</v>
      </c>
      <c r="F136" s="5" t="s">
        <v>1371</v>
      </c>
      <c r="G136" s="1"/>
      <c r="H136" s="29">
        <v>45139</v>
      </c>
      <c r="I136" t="str">
        <f>RIGHT(Tabell2_LK_Roslagen_Kvinnor[[#This Row],[Person]],2)</f>
        <v>96</v>
      </c>
      <c r="J136" t="str">
        <f>TEXT(Tabell2_LK_Roslagen_Kvinnor[[#This Row],[När]],"ÅÅÅÅ")</f>
        <v>2023</v>
      </c>
      <c r="K136">
        <f>IF(Tabell2_LK_Roslagen_Kvinnor[[#This Row],[Född]]&lt;"23",20,19)</f>
        <v>19</v>
      </c>
      <c r="L136" t="str">
        <f>CONCATENATE(Tabell2_LK_Roslagen_Kvinnor[[#This Row],[Århundrade]],Tabell2_LK_Roslagen_Kvinnor[[#This Row],[Född]])</f>
        <v>1996</v>
      </c>
      <c r="M136">
        <f>Tabell2_LK_Roslagen_Kvinnor[[#This Row],[År]]-Tabell2_LK_Roslagen_Kvinnor[[#This Row],[Född_år]]</f>
        <v>27</v>
      </c>
      <c r="N136" t="str">
        <f t="shared" si="2"/>
        <v>K/M Senior</v>
      </c>
    </row>
    <row r="137" spans="1:14">
      <c r="A137" s="6">
        <v>5000</v>
      </c>
      <c r="B137" s="1" t="s">
        <v>684</v>
      </c>
      <c r="C137" s="4" t="s">
        <v>682</v>
      </c>
      <c r="D137" s="4" t="s">
        <v>133</v>
      </c>
      <c r="E137" s="2">
        <v>43693</v>
      </c>
      <c r="F137" s="2" t="s">
        <v>300</v>
      </c>
      <c r="G137" s="1"/>
      <c r="H137" s="29">
        <v>43694</v>
      </c>
      <c r="I137" t="str">
        <f>RIGHT(Tabell2_LK_Roslagen_Kvinnor[[#This Row],[Person]],2)</f>
        <v>75</v>
      </c>
      <c r="J137" t="str">
        <f>TEXT(Tabell2_LK_Roslagen_Kvinnor[[#This Row],[När]],"ÅÅÅÅ")</f>
        <v>2019</v>
      </c>
      <c r="K137">
        <f>IF(Tabell2_LK_Roslagen_Kvinnor[[#This Row],[Född]]&lt;"23",20,19)</f>
        <v>19</v>
      </c>
      <c r="L137" t="str">
        <f>CONCATENATE(Tabell2_LK_Roslagen_Kvinnor[[#This Row],[Århundrade]],Tabell2_LK_Roslagen_Kvinnor[[#This Row],[Född]])</f>
        <v>1975</v>
      </c>
      <c r="M137">
        <f>Tabell2_LK_Roslagen_Kvinnor[[#This Row],[År]]-Tabell2_LK_Roslagen_Kvinnor[[#This Row],[Född_år]]</f>
        <v>44</v>
      </c>
      <c r="N137" t="str">
        <f t="shared" si="2"/>
        <v>K/M40-44</v>
      </c>
    </row>
    <row r="138" spans="1:14">
      <c r="A138" s="6">
        <v>10000</v>
      </c>
      <c r="B138" s="4" t="s">
        <v>800</v>
      </c>
      <c r="C138" s="4" t="s">
        <v>608</v>
      </c>
      <c r="D138" s="4" t="s">
        <v>200</v>
      </c>
      <c r="E138" s="5">
        <v>44005</v>
      </c>
      <c r="F138" s="5" t="s">
        <v>351</v>
      </c>
      <c r="G138" s="4" t="s">
        <v>792</v>
      </c>
      <c r="H138" s="29">
        <v>44006</v>
      </c>
      <c r="I138" t="str">
        <f>RIGHT(Tabell2_LK_Roslagen_Kvinnor[[#This Row],[Person]],2)</f>
        <v>93</v>
      </c>
      <c r="J138" t="str">
        <f>TEXT(Tabell2_LK_Roslagen_Kvinnor[[#This Row],[När]],"ÅÅÅÅ")</f>
        <v>2020</v>
      </c>
      <c r="K138">
        <f>IF(Tabell2_LK_Roslagen_Kvinnor[[#This Row],[Född]]&lt;"23",20,19)</f>
        <v>19</v>
      </c>
      <c r="L138" t="str">
        <f>CONCATENATE(Tabell2_LK_Roslagen_Kvinnor[[#This Row],[Århundrade]],Tabell2_LK_Roslagen_Kvinnor[[#This Row],[Född]])</f>
        <v>1993</v>
      </c>
      <c r="M138">
        <f>Tabell2_LK_Roslagen_Kvinnor[[#This Row],[År]]-Tabell2_LK_Roslagen_Kvinnor[[#This Row],[Född_år]]</f>
        <v>27</v>
      </c>
      <c r="N138" t="str">
        <f t="shared" si="2"/>
        <v>K/M Senior</v>
      </c>
    </row>
    <row r="139" spans="1:14">
      <c r="A139" s="6">
        <v>10000</v>
      </c>
      <c r="B139" s="4" t="s">
        <v>801</v>
      </c>
      <c r="C139" s="4" t="s">
        <v>608</v>
      </c>
      <c r="D139" s="4" t="s">
        <v>83</v>
      </c>
      <c r="E139" s="5">
        <v>44057</v>
      </c>
      <c r="F139" s="5" t="s">
        <v>802</v>
      </c>
      <c r="G139" s="4"/>
      <c r="H139" s="29">
        <v>44058</v>
      </c>
      <c r="I139" t="str">
        <f>RIGHT(Tabell2_LK_Roslagen_Kvinnor[[#This Row],[Person]],2)</f>
        <v>93</v>
      </c>
      <c r="J139" t="str">
        <f>TEXT(Tabell2_LK_Roslagen_Kvinnor[[#This Row],[När]],"ÅÅÅÅ")</f>
        <v>2020</v>
      </c>
      <c r="K139">
        <f>IF(Tabell2_LK_Roslagen_Kvinnor[[#This Row],[Född]]&lt;"23",20,19)</f>
        <v>19</v>
      </c>
      <c r="L139" t="str">
        <f>CONCATENATE(Tabell2_LK_Roslagen_Kvinnor[[#This Row],[Århundrade]],Tabell2_LK_Roslagen_Kvinnor[[#This Row],[Född]])</f>
        <v>1993</v>
      </c>
      <c r="M139">
        <f>Tabell2_LK_Roslagen_Kvinnor[[#This Row],[År]]-Tabell2_LK_Roslagen_Kvinnor[[#This Row],[Född_år]]</f>
        <v>27</v>
      </c>
      <c r="N139" t="str">
        <f t="shared" si="2"/>
        <v>K/M Senior</v>
      </c>
    </row>
    <row r="140" spans="1:14">
      <c r="A140" s="6">
        <v>10000</v>
      </c>
      <c r="B140" s="52" t="s">
        <v>1372</v>
      </c>
      <c r="C140" s="4" t="s">
        <v>1000</v>
      </c>
      <c r="D140" s="4" t="s">
        <v>1365</v>
      </c>
      <c r="E140" s="5">
        <v>45135</v>
      </c>
      <c r="F140" s="5" t="s">
        <v>1366</v>
      </c>
      <c r="G140" s="1"/>
      <c r="H140" s="29">
        <v>45139</v>
      </c>
      <c r="I140" t="str">
        <f>RIGHT(Tabell2_LK_Roslagen_Kvinnor[[#This Row],[Person]],2)</f>
        <v>93</v>
      </c>
      <c r="J140" t="str">
        <f>TEXT(Tabell2_LK_Roslagen_Kvinnor[[#This Row],[När]],"ÅÅÅÅ")</f>
        <v>2023</v>
      </c>
      <c r="K140">
        <f>IF(Tabell2_LK_Roslagen_Kvinnor[[#This Row],[Född]]&lt;"23",20,19)</f>
        <v>19</v>
      </c>
      <c r="L140" t="str">
        <f>CONCATENATE(Tabell2_LK_Roslagen_Kvinnor[[#This Row],[Århundrade]],Tabell2_LK_Roslagen_Kvinnor[[#This Row],[Född]])</f>
        <v>1993</v>
      </c>
      <c r="M140">
        <f>Tabell2_LK_Roslagen_Kvinnor[[#This Row],[År]]-Tabell2_LK_Roslagen_Kvinnor[[#This Row],[Född_år]]</f>
        <v>30</v>
      </c>
      <c r="N140" t="str">
        <f t="shared" si="2"/>
        <v>K/M Senior</v>
      </c>
    </row>
    <row r="141" spans="1:14">
      <c r="A141" s="6">
        <v>10000</v>
      </c>
      <c r="B141" s="23" t="s">
        <v>1041</v>
      </c>
      <c r="C141" s="4" t="s">
        <v>1000</v>
      </c>
      <c r="D141" s="4" t="s">
        <v>83</v>
      </c>
      <c r="E141" s="5">
        <v>44849</v>
      </c>
      <c r="F141" s="4" t="s">
        <v>1042</v>
      </c>
      <c r="G141" s="4"/>
      <c r="H141" s="29">
        <v>44858</v>
      </c>
      <c r="I141" t="str">
        <f>RIGHT(Tabell2_LK_Roslagen_Kvinnor[[#This Row],[Person]],2)</f>
        <v>93</v>
      </c>
      <c r="J141" t="str">
        <f>TEXT(Tabell2_LK_Roslagen_Kvinnor[[#This Row],[När]],"ÅÅÅÅ")</f>
        <v>2022</v>
      </c>
      <c r="K141">
        <f>IF(Tabell2_LK_Roslagen_Kvinnor[[#This Row],[Född]]&lt;"23",20,19)</f>
        <v>19</v>
      </c>
      <c r="L141" t="str">
        <f>CONCATENATE(Tabell2_LK_Roslagen_Kvinnor[[#This Row],[Århundrade]],Tabell2_LK_Roslagen_Kvinnor[[#This Row],[Född]])</f>
        <v>1993</v>
      </c>
      <c r="M141">
        <f>Tabell2_LK_Roslagen_Kvinnor[[#This Row],[År]]-Tabell2_LK_Roslagen_Kvinnor[[#This Row],[Född_år]]</f>
        <v>29</v>
      </c>
      <c r="N141" t="str">
        <f t="shared" si="2"/>
        <v>K/M Senior</v>
      </c>
    </row>
    <row r="142" spans="1:14">
      <c r="A142" s="6">
        <v>10000</v>
      </c>
      <c r="B142" s="1" t="s">
        <v>607</v>
      </c>
      <c r="C142" s="4" t="s">
        <v>608</v>
      </c>
      <c r="D142" s="4" t="s">
        <v>609</v>
      </c>
      <c r="E142" s="2">
        <v>43336</v>
      </c>
      <c r="F142" s="1" t="s">
        <v>610</v>
      </c>
      <c r="G142" s="1" t="s">
        <v>577</v>
      </c>
      <c r="H142" s="29">
        <v>43337</v>
      </c>
      <c r="I142" t="str">
        <f>RIGHT(Tabell2_LK_Roslagen_Kvinnor[[#This Row],[Person]],2)</f>
        <v>93</v>
      </c>
      <c r="J142" t="str">
        <f>TEXT(Tabell2_LK_Roslagen_Kvinnor[[#This Row],[När]],"ÅÅÅÅ")</f>
        <v>2018</v>
      </c>
      <c r="K142">
        <f>IF(Tabell2_LK_Roslagen_Kvinnor[[#This Row],[Född]]&lt;"23",20,19)</f>
        <v>19</v>
      </c>
      <c r="L142" t="str">
        <f>CONCATENATE(Tabell2_LK_Roslagen_Kvinnor[[#This Row],[Århundrade]],Tabell2_LK_Roslagen_Kvinnor[[#This Row],[Född]])</f>
        <v>1993</v>
      </c>
      <c r="M142">
        <f>Tabell2_LK_Roslagen_Kvinnor[[#This Row],[År]]-Tabell2_LK_Roslagen_Kvinnor[[#This Row],[Född_år]]</f>
        <v>25</v>
      </c>
      <c r="N142" t="str">
        <f t="shared" si="2"/>
        <v>K/M Senior</v>
      </c>
    </row>
    <row r="143" spans="1:14">
      <c r="A143" s="6">
        <v>10000</v>
      </c>
      <c r="B143" s="4" t="s">
        <v>803</v>
      </c>
      <c r="C143" s="4" t="s">
        <v>449</v>
      </c>
      <c r="D143" s="4" t="s">
        <v>804</v>
      </c>
      <c r="E143" s="5">
        <v>44059</v>
      </c>
      <c r="F143" s="5" t="s">
        <v>805</v>
      </c>
      <c r="G143" s="4" t="s">
        <v>806</v>
      </c>
      <c r="H143" s="29">
        <v>44062</v>
      </c>
      <c r="I143" t="str">
        <f>RIGHT(Tabell2_LK_Roslagen_Kvinnor[[#This Row],[Person]],2)</f>
        <v>89</v>
      </c>
      <c r="J143" t="str">
        <f>TEXT(Tabell2_LK_Roslagen_Kvinnor[[#This Row],[När]],"ÅÅÅÅ")</f>
        <v>2020</v>
      </c>
      <c r="K143">
        <f>IF(Tabell2_LK_Roslagen_Kvinnor[[#This Row],[Född]]&lt;"23",20,19)</f>
        <v>19</v>
      </c>
      <c r="L143" t="str">
        <f>CONCATENATE(Tabell2_LK_Roslagen_Kvinnor[[#This Row],[Århundrade]],Tabell2_LK_Roslagen_Kvinnor[[#This Row],[Född]])</f>
        <v>1989</v>
      </c>
      <c r="M143">
        <f>Tabell2_LK_Roslagen_Kvinnor[[#This Row],[År]]-Tabell2_LK_Roslagen_Kvinnor[[#This Row],[Född_år]]</f>
        <v>31</v>
      </c>
      <c r="N143" t="str">
        <f t="shared" si="2"/>
        <v>K/M Senior</v>
      </c>
    </row>
    <row r="144" spans="1:14">
      <c r="A144" s="6">
        <v>10000</v>
      </c>
      <c r="B144" s="23" t="s">
        <v>1082</v>
      </c>
      <c r="C144" s="4" t="s">
        <v>1000</v>
      </c>
      <c r="D144" s="4" t="s">
        <v>226</v>
      </c>
      <c r="E144" s="5">
        <v>44692</v>
      </c>
      <c r="F144" s="4" t="s">
        <v>227</v>
      </c>
      <c r="G144" s="4"/>
      <c r="H144" s="29">
        <v>44698</v>
      </c>
      <c r="I144" t="str">
        <f>RIGHT(Tabell2_LK_Roslagen_Kvinnor[[#This Row],[Person]],2)</f>
        <v>93</v>
      </c>
      <c r="J144" t="str">
        <f>TEXT(Tabell2_LK_Roslagen_Kvinnor[[#This Row],[När]],"ÅÅÅÅ")</f>
        <v>2022</v>
      </c>
      <c r="K144">
        <f>IF(Tabell2_LK_Roslagen_Kvinnor[[#This Row],[Född]]&lt;"23",20,19)</f>
        <v>19</v>
      </c>
      <c r="L144" t="str">
        <f>CONCATENATE(Tabell2_LK_Roslagen_Kvinnor[[#This Row],[Århundrade]],Tabell2_LK_Roslagen_Kvinnor[[#This Row],[Född]])</f>
        <v>1993</v>
      </c>
      <c r="M144">
        <f>Tabell2_LK_Roslagen_Kvinnor[[#This Row],[År]]-Tabell2_LK_Roslagen_Kvinnor[[#This Row],[Född_år]]</f>
        <v>29</v>
      </c>
      <c r="N144" t="str">
        <f t="shared" si="2"/>
        <v>K/M Senior</v>
      </c>
    </row>
    <row r="145" spans="1:14">
      <c r="A145" s="6">
        <v>10000</v>
      </c>
      <c r="B145" s="4" t="s">
        <v>512</v>
      </c>
      <c r="C145" s="4" t="s">
        <v>449</v>
      </c>
      <c r="D145" s="4" t="s">
        <v>226</v>
      </c>
      <c r="E145" s="5">
        <v>42866</v>
      </c>
      <c r="F145" s="4"/>
      <c r="G145" s="4" t="s">
        <v>460</v>
      </c>
      <c r="H145" s="14"/>
      <c r="I145" t="str">
        <f>RIGHT(Tabell2_LK_Roslagen_Kvinnor[[#This Row],[Person]],2)</f>
        <v>89</v>
      </c>
      <c r="J145" t="str">
        <f>TEXT(Tabell2_LK_Roslagen_Kvinnor[[#This Row],[När]],"ÅÅÅÅ")</f>
        <v>2017</v>
      </c>
      <c r="K145">
        <f>IF(Tabell2_LK_Roslagen_Kvinnor[[#This Row],[Född]]&lt;"23",20,19)</f>
        <v>19</v>
      </c>
      <c r="L145" t="str">
        <f>CONCATENATE(Tabell2_LK_Roslagen_Kvinnor[[#This Row],[Århundrade]],Tabell2_LK_Roslagen_Kvinnor[[#This Row],[Född]])</f>
        <v>1989</v>
      </c>
      <c r="M145">
        <f>Tabell2_LK_Roslagen_Kvinnor[[#This Row],[År]]-Tabell2_LK_Roslagen_Kvinnor[[#This Row],[Född_år]]</f>
        <v>28</v>
      </c>
      <c r="N145" t="str">
        <f t="shared" si="2"/>
        <v>K/M Senior</v>
      </c>
    </row>
    <row r="146" spans="1:14">
      <c r="A146" s="6">
        <v>10000</v>
      </c>
      <c r="B146" s="4" t="s">
        <v>513</v>
      </c>
      <c r="C146" s="4" t="s">
        <v>449</v>
      </c>
      <c r="D146" s="4" t="s">
        <v>83</v>
      </c>
      <c r="E146" s="5">
        <v>43012</v>
      </c>
      <c r="F146" s="12"/>
      <c r="G146" s="4" t="s">
        <v>514</v>
      </c>
      <c r="H146" s="29">
        <v>43015</v>
      </c>
      <c r="I146" t="str">
        <f>RIGHT(Tabell2_LK_Roslagen_Kvinnor[[#This Row],[Person]],2)</f>
        <v>89</v>
      </c>
      <c r="J146" t="str">
        <f>TEXT(Tabell2_LK_Roslagen_Kvinnor[[#This Row],[När]],"ÅÅÅÅ")</f>
        <v>2017</v>
      </c>
      <c r="K146">
        <f>IF(Tabell2_LK_Roslagen_Kvinnor[[#This Row],[Född]]&lt;"23",20,19)</f>
        <v>19</v>
      </c>
      <c r="L146" t="str">
        <f>CONCATENATE(Tabell2_LK_Roslagen_Kvinnor[[#This Row],[Århundrade]],Tabell2_LK_Roslagen_Kvinnor[[#This Row],[Född]])</f>
        <v>1989</v>
      </c>
      <c r="M146">
        <f>Tabell2_LK_Roslagen_Kvinnor[[#This Row],[År]]-Tabell2_LK_Roslagen_Kvinnor[[#This Row],[Född_år]]</f>
        <v>28</v>
      </c>
      <c r="N146" t="str">
        <f t="shared" si="2"/>
        <v>K/M Senior</v>
      </c>
    </row>
    <row r="147" spans="1:14">
      <c r="A147" s="6">
        <v>10000</v>
      </c>
      <c r="B147" s="4" t="s">
        <v>515</v>
      </c>
      <c r="C147" s="4" t="s">
        <v>449</v>
      </c>
      <c r="D147" s="4" t="s">
        <v>516</v>
      </c>
      <c r="E147" s="5">
        <v>42912</v>
      </c>
      <c r="F147" s="4"/>
      <c r="G147" s="1"/>
      <c r="H147" s="29">
        <v>42971</v>
      </c>
      <c r="I147" t="str">
        <f>RIGHT(Tabell2_LK_Roslagen_Kvinnor[[#This Row],[Person]],2)</f>
        <v>89</v>
      </c>
      <c r="J147" t="str">
        <f>TEXT(Tabell2_LK_Roslagen_Kvinnor[[#This Row],[När]],"ÅÅÅÅ")</f>
        <v>2017</v>
      </c>
      <c r="K147">
        <f>IF(Tabell2_LK_Roslagen_Kvinnor[[#This Row],[Född]]&lt;"23",20,19)</f>
        <v>19</v>
      </c>
      <c r="L147" t="str">
        <f>CONCATENATE(Tabell2_LK_Roslagen_Kvinnor[[#This Row],[Århundrade]],Tabell2_LK_Roslagen_Kvinnor[[#This Row],[Född]])</f>
        <v>1989</v>
      </c>
      <c r="M147">
        <f>Tabell2_LK_Roslagen_Kvinnor[[#This Row],[År]]-Tabell2_LK_Roslagen_Kvinnor[[#This Row],[Född_år]]</f>
        <v>28</v>
      </c>
      <c r="N147" t="str">
        <f t="shared" si="2"/>
        <v>K/M Senior</v>
      </c>
    </row>
    <row r="148" spans="1:14">
      <c r="A148" s="6">
        <v>10000</v>
      </c>
      <c r="B148" s="1" t="s">
        <v>611</v>
      </c>
      <c r="C148" s="4" t="s">
        <v>449</v>
      </c>
      <c r="D148" s="4" t="s">
        <v>83</v>
      </c>
      <c r="E148" s="2">
        <v>43349</v>
      </c>
      <c r="F148" s="1" t="s">
        <v>612</v>
      </c>
      <c r="G148" s="1" t="s">
        <v>564</v>
      </c>
      <c r="H148" s="29">
        <v>43352</v>
      </c>
      <c r="I148" t="str">
        <f>RIGHT(Tabell2_LK_Roslagen_Kvinnor[[#This Row],[Person]],2)</f>
        <v>89</v>
      </c>
      <c r="J148" t="str">
        <f>TEXT(Tabell2_LK_Roslagen_Kvinnor[[#This Row],[När]],"ÅÅÅÅ")</f>
        <v>2018</v>
      </c>
      <c r="K148">
        <f>IF(Tabell2_LK_Roslagen_Kvinnor[[#This Row],[Född]]&lt;"23",20,19)</f>
        <v>19</v>
      </c>
      <c r="L148" t="str">
        <f>CONCATENATE(Tabell2_LK_Roslagen_Kvinnor[[#This Row],[Århundrade]],Tabell2_LK_Roslagen_Kvinnor[[#This Row],[Född]])</f>
        <v>1989</v>
      </c>
      <c r="M148">
        <f>Tabell2_LK_Roslagen_Kvinnor[[#This Row],[År]]-Tabell2_LK_Roslagen_Kvinnor[[#This Row],[Född_år]]</f>
        <v>29</v>
      </c>
      <c r="N148" t="str">
        <f t="shared" si="2"/>
        <v>K/M Senior</v>
      </c>
    </row>
    <row r="149" spans="1:14">
      <c r="A149" s="6">
        <v>10000</v>
      </c>
      <c r="B149" s="23" t="s">
        <v>1043</v>
      </c>
      <c r="C149" s="1" t="s">
        <v>1037</v>
      </c>
      <c r="D149" s="4" t="s">
        <v>1038</v>
      </c>
      <c r="E149" s="5">
        <v>44831</v>
      </c>
      <c r="F149" s="4" t="s">
        <v>1044</v>
      </c>
      <c r="G149" s="4"/>
      <c r="H149" s="29">
        <v>44844</v>
      </c>
      <c r="I149" t="str">
        <f>RIGHT(Tabell2_LK_Roslagen_Kvinnor[[#This Row],[Person]],2)</f>
        <v>90</v>
      </c>
      <c r="J149" t="str">
        <f>TEXT(Tabell2_LK_Roslagen_Kvinnor[[#This Row],[När]],"ÅÅÅÅ")</f>
        <v>2022</v>
      </c>
      <c r="K149">
        <f>IF(Tabell2_LK_Roslagen_Kvinnor[[#This Row],[Född]]&lt;"23",20,19)</f>
        <v>19</v>
      </c>
      <c r="L149" t="str">
        <f>CONCATENATE(Tabell2_LK_Roslagen_Kvinnor[[#This Row],[Århundrade]],Tabell2_LK_Roslagen_Kvinnor[[#This Row],[Född]])</f>
        <v>1990</v>
      </c>
      <c r="M149">
        <f>Tabell2_LK_Roslagen_Kvinnor[[#This Row],[År]]-Tabell2_LK_Roslagen_Kvinnor[[#This Row],[Född_år]]</f>
        <v>32</v>
      </c>
      <c r="N149" t="str">
        <f t="shared" si="2"/>
        <v>K/M Senior</v>
      </c>
    </row>
    <row r="150" spans="1:14">
      <c r="A150" s="6">
        <v>10000</v>
      </c>
      <c r="B150" s="4" t="s">
        <v>999</v>
      </c>
      <c r="C150" s="4" t="s">
        <v>1000</v>
      </c>
      <c r="D150" s="4" t="s">
        <v>83</v>
      </c>
      <c r="E150" s="5">
        <v>44482</v>
      </c>
      <c r="F150" s="4" t="s">
        <v>925</v>
      </c>
      <c r="G150" s="4" t="s">
        <v>992</v>
      </c>
      <c r="H150" s="29">
        <v>44485</v>
      </c>
      <c r="I150" t="str">
        <f>RIGHT(Tabell2_LK_Roslagen_Kvinnor[[#This Row],[Person]],2)</f>
        <v>93</v>
      </c>
      <c r="J150" t="str">
        <f>TEXT(Tabell2_LK_Roslagen_Kvinnor[[#This Row],[När]],"ÅÅÅÅ")</f>
        <v>2021</v>
      </c>
      <c r="K150">
        <f>IF(Tabell2_LK_Roslagen_Kvinnor[[#This Row],[Född]]&lt;"23",20,19)</f>
        <v>19</v>
      </c>
      <c r="L150" t="str">
        <f>CONCATENATE(Tabell2_LK_Roslagen_Kvinnor[[#This Row],[Århundrade]],Tabell2_LK_Roslagen_Kvinnor[[#This Row],[Född]])</f>
        <v>1993</v>
      </c>
      <c r="M150">
        <f>Tabell2_LK_Roslagen_Kvinnor[[#This Row],[År]]-Tabell2_LK_Roslagen_Kvinnor[[#This Row],[Född_år]]</f>
        <v>28</v>
      </c>
      <c r="N150" t="str">
        <f t="shared" si="2"/>
        <v>K/M Senior</v>
      </c>
    </row>
    <row r="151" spans="1:14">
      <c r="A151" s="6">
        <v>10000</v>
      </c>
      <c r="B151" s="1" t="s">
        <v>613</v>
      </c>
      <c r="C151" s="4" t="s">
        <v>449</v>
      </c>
      <c r="D151" s="1" t="s">
        <v>226</v>
      </c>
      <c r="E151" s="2">
        <v>43236</v>
      </c>
      <c r="F151" s="1" t="s">
        <v>227</v>
      </c>
      <c r="G151" s="1"/>
      <c r="H151" s="29">
        <v>43240</v>
      </c>
      <c r="I151" t="str">
        <f>RIGHT(Tabell2_LK_Roslagen_Kvinnor[[#This Row],[Person]],2)</f>
        <v>89</v>
      </c>
      <c r="J151" t="str">
        <f>TEXT(Tabell2_LK_Roslagen_Kvinnor[[#This Row],[När]],"ÅÅÅÅ")</f>
        <v>2018</v>
      </c>
      <c r="K151">
        <f>IF(Tabell2_LK_Roslagen_Kvinnor[[#This Row],[Född]]&lt;"23",20,19)</f>
        <v>19</v>
      </c>
      <c r="L151" t="str">
        <f>CONCATENATE(Tabell2_LK_Roslagen_Kvinnor[[#This Row],[Århundrade]],Tabell2_LK_Roslagen_Kvinnor[[#This Row],[Född]])</f>
        <v>1989</v>
      </c>
      <c r="M151">
        <f>Tabell2_LK_Roslagen_Kvinnor[[#This Row],[År]]-Tabell2_LK_Roslagen_Kvinnor[[#This Row],[Född_år]]</f>
        <v>29</v>
      </c>
      <c r="N151" t="str">
        <f t="shared" si="2"/>
        <v>K/M Senior</v>
      </c>
    </row>
    <row r="152" spans="1:14">
      <c r="A152" s="6">
        <v>10000</v>
      </c>
      <c r="B152" s="23" t="s">
        <v>1083</v>
      </c>
      <c r="C152" s="1" t="s">
        <v>1028</v>
      </c>
      <c r="D152" s="4" t="s">
        <v>9</v>
      </c>
      <c r="E152" s="5">
        <v>44816</v>
      </c>
      <c r="F152" s="1" t="s">
        <v>1035</v>
      </c>
      <c r="G152" s="4" t="s">
        <v>1045</v>
      </c>
      <c r="H152" s="29">
        <v>44823</v>
      </c>
      <c r="I152" t="str">
        <f>RIGHT(Tabell2_LK_Roslagen_Kvinnor[[#This Row],[Person]],2)</f>
        <v>75</v>
      </c>
      <c r="J152" t="str">
        <f>TEXT(Tabell2_LK_Roslagen_Kvinnor[[#This Row],[När]],"ÅÅÅÅ")</f>
        <v>2022</v>
      </c>
      <c r="K152">
        <f>IF(Tabell2_LK_Roslagen_Kvinnor[[#This Row],[Född]]&lt;"23",20,19)</f>
        <v>19</v>
      </c>
      <c r="L152" t="str">
        <f>CONCATENATE(Tabell2_LK_Roslagen_Kvinnor[[#This Row],[Århundrade]],Tabell2_LK_Roslagen_Kvinnor[[#This Row],[Född]])</f>
        <v>1975</v>
      </c>
      <c r="M152">
        <f>Tabell2_LK_Roslagen_Kvinnor[[#This Row],[År]]-Tabell2_LK_Roslagen_Kvinnor[[#This Row],[Född_år]]</f>
        <v>47</v>
      </c>
      <c r="N152" t="str">
        <f t="shared" si="2"/>
        <v>K/M45-49</v>
      </c>
    </row>
    <row r="153" spans="1:14">
      <c r="A153" s="6">
        <v>10000</v>
      </c>
      <c r="B153" s="1" t="s">
        <v>765</v>
      </c>
      <c r="C153" s="4" t="s">
        <v>713</v>
      </c>
      <c r="D153" s="4" t="s">
        <v>83</v>
      </c>
      <c r="E153" s="2">
        <v>43760</v>
      </c>
      <c r="F153" s="2" t="s">
        <v>745</v>
      </c>
      <c r="G153" s="1" t="s">
        <v>766</v>
      </c>
      <c r="H153" s="29">
        <v>43764</v>
      </c>
      <c r="I153" t="str">
        <f>RIGHT(Tabell2_LK_Roslagen_Kvinnor[[#This Row],[Person]],2)</f>
        <v>65</v>
      </c>
      <c r="J153" t="str">
        <f>TEXT(Tabell2_LK_Roslagen_Kvinnor[[#This Row],[När]],"ÅÅÅÅ")</f>
        <v>2019</v>
      </c>
      <c r="K153">
        <f>IF(Tabell2_LK_Roslagen_Kvinnor[[#This Row],[Född]]&lt;"23",20,19)</f>
        <v>19</v>
      </c>
      <c r="L153" t="str">
        <f>CONCATENATE(Tabell2_LK_Roslagen_Kvinnor[[#This Row],[Århundrade]],Tabell2_LK_Roslagen_Kvinnor[[#This Row],[Född]])</f>
        <v>1965</v>
      </c>
      <c r="M153">
        <f>Tabell2_LK_Roslagen_Kvinnor[[#This Row],[År]]-Tabell2_LK_Roslagen_Kvinnor[[#This Row],[Född_år]]</f>
        <v>54</v>
      </c>
      <c r="N153" t="str">
        <f t="shared" si="2"/>
        <v>K/M50-54</v>
      </c>
    </row>
    <row r="154" spans="1:14">
      <c r="A154" s="6">
        <v>10000</v>
      </c>
      <c r="B154" s="1" t="s">
        <v>765</v>
      </c>
      <c r="C154" s="4" t="s">
        <v>608</v>
      </c>
      <c r="D154" s="4" t="s">
        <v>83</v>
      </c>
      <c r="E154" s="2">
        <v>43760</v>
      </c>
      <c r="F154" s="2" t="s">
        <v>745</v>
      </c>
      <c r="G154" s="1" t="s">
        <v>767</v>
      </c>
      <c r="H154" s="29">
        <v>43764</v>
      </c>
      <c r="I154" t="str">
        <f>RIGHT(Tabell2_LK_Roslagen_Kvinnor[[#This Row],[Person]],2)</f>
        <v>93</v>
      </c>
      <c r="J154" t="str">
        <f>TEXT(Tabell2_LK_Roslagen_Kvinnor[[#This Row],[När]],"ÅÅÅÅ")</f>
        <v>2019</v>
      </c>
      <c r="K154">
        <f>IF(Tabell2_LK_Roslagen_Kvinnor[[#This Row],[Född]]&lt;"23",20,19)</f>
        <v>19</v>
      </c>
      <c r="L154" t="str">
        <f>CONCATENATE(Tabell2_LK_Roslagen_Kvinnor[[#This Row],[Århundrade]],Tabell2_LK_Roslagen_Kvinnor[[#This Row],[Född]])</f>
        <v>1993</v>
      </c>
      <c r="M154">
        <f>Tabell2_LK_Roslagen_Kvinnor[[#This Row],[År]]-Tabell2_LK_Roslagen_Kvinnor[[#This Row],[Född_år]]</f>
        <v>26</v>
      </c>
      <c r="N154" t="str">
        <f t="shared" si="2"/>
        <v>K/M Senior</v>
      </c>
    </row>
    <row r="155" spans="1:14">
      <c r="A155" s="6">
        <v>10000</v>
      </c>
      <c r="B155" s="4" t="s">
        <v>807</v>
      </c>
      <c r="C155" s="4" t="s">
        <v>1380</v>
      </c>
      <c r="D155" s="4" t="s">
        <v>9</v>
      </c>
      <c r="E155" s="5">
        <v>44025</v>
      </c>
      <c r="F155" s="5" t="s">
        <v>781</v>
      </c>
      <c r="G155" s="4" t="s">
        <v>808</v>
      </c>
      <c r="H155" s="29">
        <v>44026</v>
      </c>
      <c r="I155" t="str">
        <f>RIGHT(Tabell2_LK_Roslagen_Kvinnor[[#This Row],[Person]],2)</f>
        <v>79</v>
      </c>
      <c r="J155" t="str">
        <f>TEXT(Tabell2_LK_Roslagen_Kvinnor[[#This Row],[När]],"ÅÅÅÅ")</f>
        <v>2020</v>
      </c>
      <c r="K155">
        <f>IF(Tabell2_LK_Roslagen_Kvinnor[[#This Row],[Född]]&lt;"23",20,19)</f>
        <v>19</v>
      </c>
      <c r="L155" t="str">
        <f>CONCATENATE(Tabell2_LK_Roslagen_Kvinnor[[#This Row],[Århundrade]],Tabell2_LK_Roslagen_Kvinnor[[#This Row],[Född]])</f>
        <v>1979</v>
      </c>
      <c r="M155">
        <f>Tabell2_LK_Roslagen_Kvinnor[[#This Row],[År]]-Tabell2_LK_Roslagen_Kvinnor[[#This Row],[Född_år]]</f>
        <v>41</v>
      </c>
      <c r="N155" t="str">
        <f t="shared" si="2"/>
        <v>K/M40-44</v>
      </c>
    </row>
    <row r="156" spans="1:14">
      <c r="A156" s="6">
        <v>10000</v>
      </c>
      <c r="B156" s="4" t="s">
        <v>1001</v>
      </c>
      <c r="C156" s="4" t="s">
        <v>1380</v>
      </c>
      <c r="D156" s="4" t="s">
        <v>9</v>
      </c>
      <c r="E156" s="5">
        <v>44461</v>
      </c>
      <c r="F156" s="4" t="s">
        <v>781</v>
      </c>
      <c r="G156" s="4" t="s">
        <v>992</v>
      </c>
      <c r="H156" s="29">
        <v>44464</v>
      </c>
      <c r="I156" t="str">
        <f>RIGHT(Tabell2_LK_Roslagen_Kvinnor[[#This Row],[Person]],2)</f>
        <v>79</v>
      </c>
      <c r="J156" t="str">
        <f>TEXT(Tabell2_LK_Roslagen_Kvinnor[[#This Row],[När]],"ÅÅÅÅ")</f>
        <v>2021</v>
      </c>
      <c r="K156">
        <f>IF(Tabell2_LK_Roslagen_Kvinnor[[#This Row],[Född]]&lt;"23",20,19)</f>
        <v>19</v>
      </c>
      <c r="L156" t="str">
        <f>CONCATENATE(Tabell2_LK_Roslagen_Kvinnor[[#This Row],[Århundrade]],Tabell2_LK_Roslagen_Kvinnor[[#This Row],[Född]])</f>
        <v>1979</v>
      </c>
      <c r="M156">
        <f>Tabell2_LK_Roslagen_Kvinnor[[#This Row],[År]]-Tabell2_LK_Roslagen_Kvinnor[[#This Row],[Född_år]]</f>
        <v>42</v>
      </c>
      <c r="N156" t="str">
        <f t="shared" si="2"/>
        <v>K/M40-44</v>
      </c>
    </row>
    <row r="157" spans="1:14">
      <c r="A157" s="6">
        <v>10000</v>
      </c>
      <c r="B157" s="52" t="s">
        <v>1373</v>
      </c>
      <c r="C157" s="4" t="s">
        <v>1028</v>
      </c>
      <c r="D157" s="4" t="s">
        <v>83</v>
      </c>
      <c r="E157" s="5">
        <v>45201</v>
      </c>
      <c r="F157" s="5" t="s">
        <v>1374</v>
      </c>
      <c r="G157" s="1" t="s">
        <v>1036</v>
      </c>
      <c r="H157" s="29">
        <v>45205</v>
      </c>
      <c r="I157" t="str">
        <f>RIGHT(Tabell2_LK_Roslagen_Kvinnor[[#This Row],[Person]],2)</f>
        <v>75</v>
      </c>
      <c r="J157" t="str">
        <f>TEXT(Tabell2_LK_Roslagen_Kvinnor[[#This Row],[När]],"ÅÅÅÅ")</f>
        <v>2023</v>
      </c>
      <c r="K157">
        <f>IF(Tabell2_LK_Roslagen_Kvinnor[[#This Row],[Född]]&lt;"23",20,19)</f>
        <v>19</v>
      </c>
      <c r="L157" t="str">
        <f>CONCATENATE(Tabell2_LK_Roslagen_Kvinnor[[#This Row],[Århundrade]],Tabell2_LK_Roslagen_Kvinnor[[#This Row],[Född]])</f>
        <v>1975</v>
      </c>
      <c r="M157">
        <f>Tabell2_LK_Roslagen_Kvinnor[[#This Row],[År]]-Tabell2_LK_Roslagen_Kvinnor[[#This Row],[Född_år]]</f>
        <v>48</v>
      </c>
      <c r="N157" t="str">
        <f t="shared" si="2"/>
        <v>K/M45-49</v>
      </c>
    </row>
    <row r="158" spans="1:14">
      <c r="A158" s="6">
        <v>10000</v>
      </c>
      <c r="B158" s="1" t="s">
        <v>614</v>
      </c>
      <c r="C158" s="4" t="s">
        <v>478</v>
      </c>
      <c r="D158" s="1" t="s">
        <v>226</v>
      </c>
      <c r="E158" s="2">
        <v>43236</v>
      </c>
      <c r="F158" s="1" t="s">
        <v>227</v>
      </c>
      <c r="G158" s="1" t="s">
        <v>615</v>
      </c>
      <c r="H158" s="29">
        <v>43240</v>
      </c>
      <c r="I158" t="str">
        <f>RIGHT(Tabell2_LK_Roslagen_Kvinnor[[#This Row],[Person]],2)</f>
        <v>70</v>
      </c>
      <c r="J158" t="str">
        <f>TEXT(Tabell2_LK_Roslagen_Kvinnor[[#This Row],[När]],"ÅÅÅÅ")</f>
        <v>2018</v>
      </c>
      <c r="K158">
        <f>IF(Tabell2_LK_Roslagen_Kvinnor[[#This Row],[Född]]&lt;"23",20,19)</f>
        <v>19</v>
      </c>
      <c r="L158" t="str">
        <f>CONCATENATE(Tabell2_LK_Roslagen_Kvinnor[[#This Row],[Århundrade]],Tabell2_LK_Roslagen_Kvinnor[[#This Row],[Född]])</f>
        <v>1970</v>
      </c>
      <c r="M158">
        <f>Tabell2_LK_Roslagen_Kvinnor[[#This Row],[År]]-Tabell2_LK_Roslagen_Kvinnor[[#This Row],[Född_år]]</f>
        <v>48</v>
      </c>
      <c r="N158" t="str">
        <f t="shared" si="2"/>
        <v>K/M45-49</v>
      </c>
    </row>
    <row r="159" spans="1:14">
      <c r="A159" s="6">
        <v>10000</v>
      </c>
      <c r="B159" s="4" t="s">
        <v>1002</v>
      </c>
      <c r="C159" s="4" t="s">
        <v>476</v>
      </c>
      <c r="D159" s="4" t="s">
        <v>9</v>
      </c>
      <c r="E159" s="5">
        <v>44461</v>
      </c>
      <c r="F159" s="4" t="s">
        <v>781</v>
      </c>
      <c r="G159" s="4" t="s">
        <v>992</v>
      </c>
      <c r="H159" s="29">
        <v>44464</v>
      </c>
      <c r="I159" t="str">
        <f>RIGHT(Tabell2_LK_Roslagen_Kvinnor[[#This Row],[Person]],2)</f>
        <v>80</v>
      </c>
      <c r="J159" t="str">
        <f>TEXT(Tabell2_LK_Roslagen_Kvinnor[[#This Row],[När]],"ÅÅÅÅ")</f>
        <v>2021</v>
      </c>
      <c r="K159">
        <f>IF(Tabell2_LK_Roslagen_Kvinnor[[#This Row],[Född]]&lt;"23",20,19)</f>
        <v>19</v>
      </c>
      <c r="L159" t="str">
        <f>CONCATENATE(Tabell2_LK_Roslagen_Kvinnor[[#This Row],[Århundrade]],Tabell2_LK_Roslagen_Kvinnor[[#This Row],[Född]])</f>
        <v>1980</v>
      </c>
      <c r="M159">
        <f>Tabell2_LK_Roslagen_Kvinnor[[#This Row],[År]]-Tabell2_LK_Roslagen_Kvinnor[[#This Row],[Född_år]]</f>
        <v>41</v>
      </c>
      <c r="N159" t="str">
        <f t="shared" si="2"/>
        <v>K/M40-44</v>
      </c>
    </row>
    <row r="160" spans="1:14">
      <c r="A160" s="6">
        <v>10000</v>
      </c>
      <c r="B160" s="1" t="s">
        <v>685</v>
      </c>
      <c r="C160" s="4" t="s">
        <v>674</v>
      </c>
      <c r="D160" s="4" t="s">
        <v>226</v>
      </c>
      <c r="E160" s="2">
        <v>43600</v>
      </c>
      <c r="F160" s="2" t="s">
        <v>227</v>
      </c>
      <c r="G160" s="1" t="s">
        <v>604</v>
      </c>
      <c r="H160" s="29">
        <v>43602</v>
      </c>
      <c r="I160" t="str">
        <f>RIGHT(Tabell2_LK_Roslagen_Kvinnor[[#This Row],[Person]],2)</f>
        <v>79</v>
      </c>
      <c r="J160" t="str">
        <f>TEXT(Tabell2_LK_Roslagen_Kvinnor[[#This Row],[När]],"ÅÅÅÅ")</f>
        <v>2019</v>
      </c>
      <c r="K160">
        <f>IF(Tabell2_LK_Roslagen_Kvinnor[[#This Row],[Född]]&lt;"23",20,19)</f>
        <v>19</v>
      </c>
      <c r="L160" t="str">
        <f>CONCATENATE(Tabell2_LK_Roslagen_Kvinnor[[#This Row],[Århundrade]],Tabell2_LK_Roslagen_Kvinnor[[#This Row],[Född]])</f>
        <v>1979</v>
      </c>
      <c r="M160">
        <f>Tabell2_LK_Roslagen_Kvinnor[[#This Row],[År]]-Tabell2_LK_Roslagen_Kvinnor[[#This Row],[Född_år]]</f>
        <v>40</v>
      </c>
      <c r="N160" t="str">
        <f t="shared" si="2"/>
        <v>K/M40-44</v>
      </c>
    </row>
    <row r="161" spans="1:14">
      <c r="A161" s="6">
        <v>10000</v>
      </c>
      <c r="B161" s="1" t="s">
        <v>686</v>
      </c>
      <c r="C161" s="4" t="s">
        <v>478</v>
      </c>
      <c r="D161" s="4" t="s">
        <v>226</v>
      </c>
      <c r="E161" s="2">
        <v>43600</v>
      </c>
      <c r="F161" s="2" t="s">
        <v>227</v>
      </c>
      <c r="G161" s="1"/>
      <c r="H161" s="29">
        <v>43602</v>
      </c>
      <c r="I161" t="str">
        <f>RIGHT(Tabell2_LK_Roslagen_Kvinnor[[#This Row],[Person]],2)</f>
        <v>70</v>
      </c>
      <c r="J161" t="str">
        <f>TEXT(Tabell2_LK_Roslagen_Kvinnor[[#This Row],[När]],"ÅÅÅÅ")</f>
        <v>2019</v>
      </c>
      <c r="K161">
        <f>IF(Tabell2_LK_Roslagen_Kvinnor[[#This Row],[Född]]&lt;"23",20,19)</f>
        <v>19</v>
      </c>
      <c r="L161" t="str">
        <f>CONCATENATE(Tabell2_LK_Roslagen_Kvinnor[[#This Row],[Århundrade]],Tabell2_LK_Roslagen_Kvinnor[[#This Row],[Född]])</f>
        <v>1970</v>
      </c>
      <c r="M161">
        <f>Tabell2_LK_Roslagen_Kvinnor[[#This Row],[År]]-Tabell2_LK_Roslagen_Kvinnor[[#This Row],[Född_år]]</f>
        <v>49</v>
      </c>
      <c r="N161" t="str">
        <f t="shared" si="2"/>
        <v>K/M45-49</v>
      </c>
    </row>
    <row r="162" spans="1:14">
      <c r="A162" s="6">
        <v>10000</v>
      </c>
      <c r="B162" s="1" t="s">
        <v>687</v>
      </c>
      <c r="C162" s="4" t="s">
        <v>478</v>
      </c>
      <c r="D162" s="4" t="s">
        <v>133</v>
      </c>
      <c r="E162" s="2">
        <v>43695</v>
      </c>
      <c r="F162" s="2" t="s">
        <v>300</v>
      </c>
      <c r="G162" s="1"/>
      <c r="H162" s="29">
        <v>43696</v>
      </c>
      <c r="I162" t="str">
        <f>RIGHT(Tabell2_LK_Roslagen_Kvinnor[[#This Row],[Person]],2)</f>
        <v>70</v>
      </c>
      <c r="J162" t="str">
        <f>TEXT(Tabell2_LK_Roslagen_Kvinnor[[#This Row],[När]],"ÅÅÅÅ")</f>
        <v>2019</v>
      </c>
      <c r="K162">
        <f>IF(Tabell2_LK_Roslagen_Kvinnor[[#This Row],[Född]]&lt;"23",20,19)</f>
        <v>19</v>
      </c>
      <c r="L162" t="str">
        <f>CONCATENATE(Tabell2_LK_Roslagen_Kvinnor[[#This Row],[Århundrade]],Tabell2_LK_Roslagen_Kvinnor[[#This Row],[Född]])</f>
        <v>1970</v>
      </c>
      <c r="M162">
        <f>Tabell2_LK_Roslagen_Kvinnor[[#This Row],[År]]-Tabell2_LK_Roslagen_Kvinnor[[#This Row],[Född_år]]</f>
        <v>49</v>
      </c>
      <c r="N162" t="str">
        <f t="shared" si="2"/>
        <v>K/M45-49</v>
      </c>
    </row>
    <row r="163" spans="1:14">
      <c r="A163" s="6">
        <v>10000</v>
      </c>
      <c r="B163" s="1" t="s">
        <v>688</v>
      </c>
      <c r="C163" s="4" t="s">
        <v>476</v>
      </c>
      <c r="D163" s="4" t="s">
        <v>226</v>
      </c>
      <c r="E163" s="2">
        <v>43600</v>
      </c>
      <c r="F163" s="2" t="s">
        <v>227</v>
      </c>
      <c r="G163" s="1" t="s">
        <v>660</v>
      </c>
      <c r="H163" s="29">
        <v>43602</v>
      </c>
      <c r="I163" t="str">
        <f>RIGHT(Tabell2_LK_Roslagen_Kvinnor[[#This Row],[Person]],2)</f>
        <v>80</v>
      </c>
      <c r="J163" t="str">
        <f>TEXT(Tabell2_LK_Roslagen_Kvinnor[[#This Row],[När]],"ÅÅÅÅ")</f>
        <v>2019</v>
      </c>
      <c r="K163">
        <f>IF(Tabell2_LK_Roslagen_Kvinnor[[#This Row],[Född]]&lt;"23",20,19)</f>
        <v>19</v>
      </c>
      <c r="L163" t="str">
        <f>CONCATENATE(Tabell2_LK_Roslagen_Kvinnor[[#This Row],[Århundrade]],Tabell2_LK_Roslagen_Kvinnor[[#This Row],[Född]])</f>
        <v>1980</v>
      </c>
      <c r="M163">
        <f>Tabell2_LK_Roslagen_Kvinnor[[#This Row],[År]]-Tabell2_LK_Roslagen_Kvinnor[[#This Row],[Född_år]]</f>
        <v>39</v>
      </c>
      <c r="N163" t="str">
        <f t="shared" si="2"/>
        <v>K/M35-39</v>
      </c>
    </row>
    <row r="164" spans="1:14">
      <c r="A164" s="6">
        <v>10000</v>
      </c>
      <c r="B164" s="4" t="s">
        <v>809</v>
      </c>
      <c r="C164" s="4" t="s">
        <v>682</v>
      </c>
      <c r="D164" s="4" t="s">
        <v>9</v>
      </c>
      <c r="E164" s="5">
        <v>44025</v>
      </c>
      <c r="F164" s="5" t="s">
        <v>781</v>
      </c>
      <c r="G164" s="4" t="s">
        <v>806</v>
      </c>
      <c r="H164" s="29">
        <v>44026</v>
      </c>
      <c r="I164" t="str">
        <f>RIGHT(Tabell2_LK_Roslagen_Kvinnor[[#This Row],[Person]],2)</f>
        <v>75</v>
      </c>
      <c r="J164" t="str">
        <f>TEXT(Tabell2_LK_Roslagen_Kvinnor[[#This Row],[När]],"ÅÅÅÅ")</f>
        <v>2020</v>
      </c>
      <c r="K164">
        <f>IF(Tabell2_LK_Roslagen_Kvinnor[[#This Row],[Född]]&lt;"23",20,19)</f>
        <v>19</v>
      </c>
      <c r="L164" t="str">
        <f>CONCATENATE(Tabell2_LK_Roslagen_Kvinnor[[#This Row],[Århundrade]],Tabell2_LK_Roslagen_Kvinnor[[#This Row],[Född]])</f>
        <v>1975</v>
      </c>
      <c r="M164">
        <f>Tabell2_LK_Roslagen_Kvinnor[[#This Row],[År]]-Tabell2_LK_Roslagen_Kvinnor[[#This Row],[Född_år]]</f>
        <v>45</v>
      </c>
      <c r="N164" t="str">
        <f t="shared" si="2"/>
        <v>K/M45-49</v>
      </c>
    </row>
    <row r="165" spans="1:14">
      <c r="A165" s="6">
        <v>10000</v>
      </c>
      <c r="B165" s="4" t="s">
        <v>810</v>
      </c>
      <c r="C165" s="4" t="s">
        <v>476</v>
      </c>
      <c r="D165" s="4" t="s">
        <v>9</v>
      </c>
      <c r="E165" s="5">
        <v>44025</v>
      </c>
      <c r="F165" s="5" t="s">
        <v>781</v>
      </c>
      <c r="G165" s="4" t="s">
        <v>806</v>
      </c>
      <c r="H165" s="29">
        <v>44026</v>
      </c>
      <c r="I165" t="str">
        <f>RIGHT(Tabell2_LK_Roslagen_Kvinnor[[#This Row],[Person]],2)</f>
        <v>80</v>
      </c>
      <c r="J165" t="str">
        <f>TEXT(Tabell2_LK_Roslagen_Kvinnor[[#This Row],[När]],"ÅÅÅÅ")</f>
        <v>2020</v>
      </c>
      <c r="K165">
        <f>IF(Tabell2_LK_Roslagen_Kvinnor[[#This Row],[Född]]&lt;"23",20,19)</f>
        <v>19</v>
      </c>
      <c r="L165" t="str">
        <f>CONCATENATE(Tabell2_LK_Roslagen_Kvinnor[[#This Row],[Århundrade]],Tabell2_LK_Roslagen_Kvinnor[[#This Row],[Född]])</f>
        <v>1980</v>
      </c>
      <c r="M165">
        <f>Tabell2_LK_Roslagen_Kvinnor[[#This Row],[År]]-Tabell2_LK_Roslagen_Kvinnor[[#This Row],[Född_år]]</f>
        <v>40</v>
      </c>
      <c r="N165" t="str">
        <f t="shared" si="2"/>
        <v>K/M40-44</v>
      </c>
    </row>
    <row r="166" spans="1:14">
      <c r="A166" s="6">
        <v>10000</v>
      </c>
      <c r="B166" s="1" t="s">
        <v>689</v>
      </c>
      <c r="C166" s="4" t="s">
        <v>682</v>
      </c>
      <c r="D166" s="4" t="s">
        <v>226</v>
      </c>
      <c r="E166" s="2">
        <v>43600</v>
      </c>
      <c r="F166" s="2" t="s">
        <v>227</v>
      </c>
      <c r="G166" s="1"/>
      <c r="H166" s="29">
        <v>43602</v>
      </c>
      <c r="I166" t="str">
        <f>RIGHT(Tabell2_LK_Roslagen_Kvinnor[[#This Row],[Person]],2)</f>
        <v>75</v>
      </c>
      <c r="J166" t="str">
        <f>TEXT(Tabell2_LK_Roslagen_Kvinnor[[#This Row],[När]],"ÅÅÅÅ")</f>
        <v>2019</v>
      </c>
      <c r="K166">
        <f>IF(Tabell2_LK_Roslagen_Kvinnor[[#This Row],[Född]]&lt;"23",20,19)</f>
        <v>19</v>
      </c>
      <c r="L166" t="str">
        <f>CONCATENATE(Tabell2_LK_Roslagen_Kvinnor[[#This Row],[Århundrade]],Tabell2_LK_Roslagen_Kvinnor[[#This Row],[Född]])</f>
        <v>1975</v>
      </c>
      <c r="M166">
        <f>Tabell2_LK_Roslagen_Kvinnor[[#This Row],[År]]-Tabell2_LK_Roslagen_Kvinnor[[#This Row],[Född_år]]</f>
        <v>44</v>
      </c>
      <c r="N166" t="str">
        <f t="shared" si="2"/>
        <v>K/M40-44</v>
      </c>
    </row>
    <row r="167" spans="1:14">
      <c r="A167" s="1" t="s">
        <v>544</v>
      </c>
      <c r="B167" s="4" t="s">
        <v>811</v>
      </c>
      <c r="C167" s="4" t="s">
        <v>608</v>
      </c>
      <c r="D167" s="7" t="s">
        <v>85</v>
      </c>
      <c r="E167" s="5">
        <v>43869</v>
      </c>
      <c r="F167" s="5" t="s">
        <v>812</v>
      </c>
      <c r="G167" s="4" t="s">
        <v>813</v>
      </c>
      <c r="H167" s="29">
        <v>43871</v>
      </c>
      <c r="I167" t="str">
        <f>RIGHT(Tabell2_LK_Roslagen_Kvinnor[[#This Row],[Person]],2)</f>
        <v>93</v>
      </c>
      <c r="J167" t="str">
        <f>TEXT(Tabell2_LK_Roslagen_Kvinnor[[#This Row],[När]],"ÅÅÅÅ")</f>
        <v>2020</v>
      </c>
      <c r="K167">
        <f>IF(Tabell2_LK_Roslagen_Kvinnor[[#This Row],[Född]]&lt;"23",20,19)</f>
        <v>19</v>
      </c>
      <c r="L167" t="str">
        <f>CONCATENATE(Tabell2_LK_Roslagen_Kvinnor[[#This Row],[Århundrade]],Tabell2_LK_Roslagen_Kvinnor[[#This Row],[Född]])</f>
        <v>1993</v>
      </c>
      <c r="M167">
        <f>Tabell2_LK_Roslagen_Kvinnor[[#This Row],[År]]-Tabell2_LK_Roslagen_Kvinnor[[#This Row],[Född_år]]</f>
        <v>27</v>
      </c>
      <c r="N167" t="str">
        <f t="shared" si="2"/>
        <v>K/M Senior</v>
      </c>
    </row>
    <row r="168" spans="1:14">
      <c r="A168" s="1" t="s">
        <v>544</v>
      </c>
      <c r="B168" s="4" t="s">
        <v>814</v>
      </c>
      <c r="C168" s="4" t="s">
        <v>608</v>
      </c>
      <c r="D168" s="7" t="s">
        <v>815</v>
      </c>
      <c r="E168" s="5">
        <v>44114</v>
      </c>
      <c r="F168" s="5" t="s">
        <v>816</v>
      </c>
      <c r="G168" s="4" t="s">
        <v>792</v>
      </c>
      <c r="H168" s="29">
        <v>44115</v>
      </c>
      <c r="I168" t="str">
        <f>RIGHT(Tabell2_LK_Roslagen_Kvinnor[[#This Row],[Person]],2)</f>
        <v>93</v>
      </c>
      <c r="J168" t="str">
        <f>TEXT(Tabell2_LK_Roslagen_Kvinnor[[#This Row],[När]],"ÅÅÅÅ")</f>
        <v>2020</v>
      </c>
      <c r="K168">
        <f>IF(Tabell2_LK_Roslagen_Kvinnor[[#This Row],[Född]]&lt;"23",20,19)</f>
        <v>19</v>
      </c>
      <c r="L168" t="str">
        <f>CONCATENATE(Tabell2_LK_Roslagen_Kvinnor[[#This Row],[Århundrade]],Tabell2_LK_Roslagen_Kvinnor[[#This Row],[Född]])</f>
        <v>1993</v>
      </c>
      <c r="M168">
        <f>Tabell2_LK_Roslagen_Kvinnor[[#This Row],[År]]-Tabell2_LK_Roslagen_Kvinnor[[#This Row],[Född_år]]</f>
        <v>27</v>
      </c>
      <c r="N168" t="str">
        <f t="shared" si="2"/>
        <v>K/M Senior</v>
      </c>
    </row>
    <row r="169" spans="1:14">
      <c r="A169" s="1" t="s">
        <v>544</v>
      </c>
      <c r="B169" s="4" t="s">
        <v>568</v>
      </c>
      <c r="C169" s="4" t="s">
        <v>608</v>
      </c>
      <c r="D169" s="7" t="s">
        <v>1015</v>
      </c>
      <c r="E169" s="5">
        <v>44276</v>
      </c>
      <c r="F169" s="4" t="s">
        <v>1016</v>
      </c>
      <c r="G169" s="4"/>
      <c r="H169" s="29">
        <v>44277</v>
      </c>
      <c r="I169" t="str">
        <f>RIGHT(Tabell2_LK_Roslagen_Kvinnor[[#This Row],[Person]],2)</f>
        <v>93</v>
      </c>
      <c r="J169" t="str">
        <f>TEXT(Tabell2_LK_Roslagen_Kvinnor[[#This Row],[När]],"ÅÅÅÅ")</f>
        <v>2021</v>
      </c>
      <c r="K169">
        <f>IF(Tabell2_LK_Roslagen_Kvinnor[[#This Row],[Född]]&lt;"23",20,19)</f>
        <v>19</v>
      </c>
      <c r="L169" t="str">
        <f>CONCATENATE(Tabell2_LK_Roslagen_Kvinnor[[#This Row],[Århundrade]],Tabell2_LK_Roslagen_Kvinnor[[#This Row],[Född]])</f>
        <v>1993</v>
      </c>
      <c r="M169">
        <f>Tabell2_LK_Roslagen_Kvinnor[[#This Row],[År]]-Tabell2_LK_Roslagen_Kvinnor[[#This Row],[Född_år]]</f>
        <v>28</v>
      </c>
      <c r="N169" t="str">
        <f t="shared" si="2"/>
        <v>K/M Senior</v>
      </c>
    </row>
    <row r="170" spans="1:14">
      <c r="A170" s="1" t="s">
        <v>544</v>
      </c>
      <c r="B170" s="4" t="s">
        <v>568</v>
      </c>
      <c r="C170" s="4" t="s">
        <v>608</v>
      </c>
      <c r="D170" s="7" t="s">
        <v>1017</v>
      </c>
      <c r="E170" s="5">
        <v>44317</v>
      </c>
      <c r="F170" s="4" t="s">
        <v>1018</v>
      </c>
      <c r="G170" s="4"/>
      <c r="H170" s="29">
        <v>44319</v>
      </c>
      <c r="I170" t="str">
        <f>RIGHT(Tabell2_LK_Roslagen_Kvinnor[[#This Row],[Person]],2)</f>
        <v>93</v>
      </c>
      <c r="J170" t="str">
        <f>TEXT(Tabell2_LK_Roslagen_Kvinnor[[#This Row],[När]],"ÅÅÅÅ")</f>
        <v>2021</v>
      </c>
      <c r="K170">
        <f>IF(Tabell2_LK_Roslagen_Kvinnor[[#This Row],[Född]]&lt;"23",20,19)</f>
        <v>19</v>
      </c>
      <c r="L170" t="str">
        <f>CONCATENATE(Tabell2_LK_Roslagen_Kvinnor[[#This Row],[Århundrade]],Tabell2_LK_Roslagen_Kvinnor[[#This Row],[Född]])</f>
        <v>1993</v>
      </c>
      <c r="M170">
        <f>Tabell2_LK_Roslagen_Kvinnor[[#This Row],[År]]-Tabell2_LK_Roslagen_Kvinnor[[#This Row],[Född_år]]</f>
        <v>28</v>
      </c>
      <c r="N170" t="str">
        <f t="shared" si="2"/>
        <v>K/M Senior</v>
      </c>
    </row>
    <row r="171" spans="1:14">
      <c r="A171" s="1" t="s">
        <v>544</v>
      </c>
      <c r="B171" s="4" t="s">
        <v>1019</v>
      </c>
      <c r="C171" s="4" t="s">
        <v>608</v>
      </c>
      <c r="D171" s="7" t="s">
        <v>1004</v>
      </c>
      <c r="E171" s="5">
        <v>44325</v>
      </c>
      <c r="F171" s="4" t="s">
        <v>1005</v>
      </c>
      <c r="G171" s="4" t="s">
        <v>389</v>
      </c>
      <c r="H171" s="29">
        <v>44327</v>
      </c>
      <c r="I171" t="str">
        <f>RIGHT(Tabell2_LK_Roslagen_Kvinnor[[#This Row],[Person]],2)</f>
        <v>93</v>
      </c>
      <c r="J171" t="str">
        <f>TEXT(Tabell2_LK_Roslagen_Kvinnor[[#This Row],[När]],"ÅÅÅÅ")</f>
        <v>2021</v>
      </c>
      <c r="K171">
        <f>IF(Tabell2_LK_Roslagen_Kvinnor[[#This Row],[Född]]&lt;"23",20,19)</f>
        <v>19</v>
      </c>
      <c r="L171" t="str">
        <f>CONCATENATE(Tabell2_LK_Roslagen_Kvinnor[[#This Row],[Århundrade]],Tabell2_LK_Roslagen_Kvinnor[[#This Row],[Född]])</f>
        <v>1993</v>
      </c>
      <c r="M171">
        <f>Tabell2_LK_Roslagen_Kvinnor[[#This Row],[År]]-Tabell2_LK_Roslagen_Kvinnor[[#This Row],[Född_år]]</f>
        <v>28</v>
      </c>
      <c r="N171" t="str">
        <f t="shared" si="2"/>
        <v>K/M Senior</v>
      </c>
    </row>
    <row r="172" spans="1:14">
      <c r="A172" s="1" t="s">
        <v>544</v>
      </c>
      <c r="B172" s="4" t="s">
        <v>1020</v>
      </c>
      <c r="C172" s="4" t="s">
        <v>608</v>
      </c>
      <c r="D172" s="7" t="s">
        <v>108</v>
      </c>
      <c r="E172" s="5">
        <v>44443</v>
      </c>
      <c r="F172" s="4" t="s">
        <v>1021</v>
      </c>
      <c r="G172" s="4"/>
      <c r="H172" s="29">
        <v>44447</v>
      </c>
      <c r="I172" t="str">
        <f>RIGHT(Tabell2_LK_Roslagen_Kvinnor[[#This Row],[Person]],2)</f>
        <v>93</v>
      </c>
      <c r="J172" t="str">
        <f>TEXT(Tabell2_LK_Roslagen_Kvinnor[[#This Row],[När]],"ÅÅÅÅ")</f>
        <v>2021</v>
      </c>
      <c r="K172">
        <f>IF(Tabell2_LK_Roslagen_Kvinnor[[#This Row],[Född]]&lt;"23",20,19)</f>
        <v>19</v>
      </c>
      <c r="L172" t="str">
        <f>CONCATENATE(Tabell2_LK_Roslagen_Kvinnor[[#This Row],[Århundrade]],Tabell2_LK_Roslagen_Kvinnor[[#This Row],[Född]])</f>
        <v>1993</v>
      </c>
      <c r="M172">
        <f>Tabell2_LK_Roslagen_Kvinnor[[#This Row],[År]]-Tabell2_LK_Roslagen_Kvinnor[[#This Row],[Född_år]]</f>
        <v>28</v>
      </c>
      <c r="N172" t="str">
        <f t="shared" si="2"/>
        <v>K/M Senior</v>
      </c>
    </row>
    <row r="173" spans="1:14">
      <c r="A173" s="1" t="s">
        <v>544</v>
      </c>
      <c r="B173" s="4" t="s">
        <v>817</v>
      </c>
      <c r="C173" s="4" t="s">
        <v>608</v>
      </c>
      <c r="D173" s="7" t="s">
        <v>235</v>
      </c>
      <c r="E173" s="5">
        <v>43876</v>
      </c>
      <c r="F173" s="4" t="s">
        <v>818</v>
      </c>
      <c r="G173" s="4" t="s">
        <v>819</v>
      </c>
      <c r="H173" s="29">
        <v>43878</v>
      </c>
      <c r="I173" t="str">
        <f>RIGHT(Tabell2_LK_Roslagen_Kvinnor[[#This Row],[Person]],2)</f>
        <v>93</v>
      </c>
      <c r="J173" t="str">
        <f>TEXT(Tabell2_LK_Roslagen_Kvinnor[[#This Row],[När]],"ÅÅÅÅ")</f>
        <v>2020</v>
      </c>
      <c r="K173">
        <f>IF(Tabell2_LK_Roslagen_Kvinnor[[#This Row],[Född]]&lt;"23",20,19)</f>
        <v>19</v>
      </c>
      <c r="L173" t="str">
        <f>CONCATENATE(Tabell2_LK_Roslagen_Kvinnor[[#This Row],[Århundrade]],Tabell2_LK_Roslagen_Kvinnor[[#This Row],[Född]])</f>
        <v>1993</v>
      </c>
      <c r="M173">
        <f>Tabell2_LK_Roslagen_Kvinnor[[#This Row],[År]]-Tabell2_LK_Roslagen_Kvinnor[[#This Row],[Född_år]]</f>
        <v>27</v>
      </c>
      <c r="N173" t="str">
        <f t="shared" si="2"/>
        <v>K/M Senior</v>
      </c>
    </row>
    <row r="174" spans="1:14">
      <c r="A174" s="1" t="s">
        <v>544</v>
      </c>
      <c r="B174" s="1" t="s">
        <v>768</v>
      </c>
      <c r="C174" s="4" t="s">
        <v>608</v>
      </c>
      <c r="D174" s="7" t="s">
        <v>108</v>
      </c>
      <c r="E174" s="2">
        <v>43751</v>
      </c>
      <c r="F174" s="2" t="s">
        <v>769</v>
      </c>
      <c r="G174" s="1" t="s">
        <v>577</v>
      </c>
      <c r="H174" s="29">
        <v>43752</v>
      </c>
      <c r="I174" t="str">
        <f>RIGHT(Tabell2_LK_Roslagen_Kvinnor[[#This Row],[Person]],2)</f>
        <v>93</v>
      </c>
      <c r="J174" t="str">
        <f>TEXT(Tabell2_LK_Roslagen_Kvinnor[[#This Row],[När]],"ÅÅÅÅ")</f>
        <v>2019</v>
      </c>
      <c r="K174">
        <f>IF(Tabell2_LK_Roslagen_Kvinnor[[#This Row],[Född]]&lt;"23",20,19)</f>
        <v>19</v>
      </c>
      <c r="L174" t="str">
        <f>CONCATENATE(Tabell2_LK_Roslagen_Kvinnor[[#This Row],[Århundrade]],Tabell2_LK_Roslagen_Kvinnor[[#This Row],[Född]])</f>
        <v>1993</v>
      </c>
      <c r="M174">
        <f>Tabell2_LK_Roslagen_Kvinnor[[#This Row],[År]]-Tabell2_LK_Roslagen_Kvinnor[[#This Row],[Född_år]]</f>
        <v>26</v>
      </c>
      <c r="N174" t="str">
        <f t="shared" si="2"/>
        <v>K/M Senior</v>
      </c>
    </row>
    <row r="175" spans="1:14">
      <c r="A175" s="1" t="s">
        <v>544</v>
      </c>
      <c r="B175" s="1" t="s">
        <v>770</v>
      </c>
      <c r="C175" s="4" t="s">
        <v>608</v>
      </c>
      <c r="D175" s="7" t="s">
        <v>226</v>
      </c>
      <c r="E175" s="2">
        <v>43830</v>
      </c>
      <c r="F175" s="2" t="s">
        <v>630</v>
      </c>
      <c r="G175" s="1"/>
      <c r="H175" s="29">
        <v>43832</v>
      </c>
      <c r="I175" t="str">
        <f>RIGHT(Tabell2_LK_Roslagen_Kvinnor[[#This Row],[Person]],2)</f>
        <v>93</v>
      </c>
      <c r="J175" t="str">
        <f>TEXT(Tabell2_LK_Roslagen_Kvinnor[[#This Row],[När]],"ÅÅÅÅ")</f>
        <v>2019</v>
      </c>
      <c r="K175">
        <f>IF(Tabell2_LK_Roslagen_Kvinnor[[#This Row],[Född]]&lt;"23",20,19)</f>
        <v>19</v>
      </c>
      <c r="L175" t="str">
        <f>CONCATENATE(Tabell2_LK_Roslagen_Kvinnor[[#This Row],[Århundrade]],Tabell2_LK_Roslagen_Kvinnor[[#This Row],[Född]])</f>
        <v>1993</v>
      </c>
      <c r="M175">
        <f>Tabell2_LK_Roslagen_Kvinnor[[#This Row],[År]]-Tabell2_LK_Roslagen_Kvinnor[[#This Row],[Född_år]]</f>
        <v>26</v>
      </c>
      <c r="N175" t="str">
        <f t="shared" si="2"/>
        <v>K/M Senior</v>
      </c>
    </row>
    <row r="176" spans="1:14">
      <c r="A176" s="1" t="s">
        <v>544</v>
      </c>
      <c r="B176" s="1" t="s">
        <v>690</v>
      </c>
      <c r="C176" s="4" t="s">
        <v>608</v>
      </c>
      <c r="D176" s="7" t="s">
        <v>108</v>
      </c>
      <c r="E176" s="2">
        <v>43629</v>
      </c>
      <c r="F176" s="2" t="s">
        <v>365</v>
      </c>
      <c r="G176" s="1" t="s">
        <v>577</v>
      </c>
      <c r="H176" s="29">
        <v>43630</v>
      </c>
      <c r="I176" t="str">
        <f>RIGHT(Tabell2_LK_Roslagen_Kvinnor[[#This Row],[Person]],2)</f>
        <v>93</v>
      </c>
      <c r="J176" t="str">
        <f>TEXT(Tabell2_LK_Roslagen_Kvinnor[[#This Row],[När]],"ÅÅÅÅ")</f>
        <v>2019</v>
      </c>
      <c r="K176">
        <f>IF(Tabell2_LK_Roslagen_Kvinnor[[#This Row],[Född]]&lt;"23",20,19)</f>
        <v>19</v>
      </c>
      <c r="L176" t="str">
        <f>CONCATENATE(Tabell2_LK_Roslagen_Kvinnor[[#This Row],[Århundrade]],Tabell2_LK_Roslagen_Kvinnor[[#This Row],[Född]])</f>
        <v>1993</v>
      </c>
      <c r="M176">
        <f>Tabell2_LK_Roslagen_Kvinnor[[#This Row],[År]]-Tabell2_LK_Roslagen_Kvinnor[[#This Row],[Född_år]]</f>
        <v>26</v>
      </c>
      <c r="N176" t="str">
        <f t="shared" si="2"/>
        <v>K/M Senior</v>
      </c>
    </row>
    <row r="177" spans="1:14">
      <c r="A177" s="1" t="s">
        <v>544</v>
      </c>
      <c r="B177" s="1" t="s">
        <v>691</v>
      </c>
      <c r="C177" s="4" t="s">
        <v>608</v>
      </c>
      <c r="D177" s="7" t="s">
        <v>235</v>
      </c>
      <c r="E177" s="2">
        <v>43506</v>
      </c>
      <c r="F177" s="2" t="s">
        <v>236</v>
      </c>
      <c r="G177" s="1" t="s">
        <v>577</v>
      </c>
      <c r="H177" s="29">
        <v>43507</v>
      </c>
      <c r="I177" t="str">
        <f>RIGHT(Tabell2_LK_Roslagen_Kvinnor[[#This Row],[Person]],2)</f>
        <v>93</v>
      </c>
      <c r="J177" t="str">
        <f>TEXT(Tabell2_LK_Roslagen_Kvinnor[[#This Row],[När]],"ÅÅÅÅ")</f>
        <v>2019</v>
      </c>
      <c r="K177">
        <f>IF(Tabell2_LK_Roslagen_Kvinnor[[#This Row],[Född]]&lt;"23",20,19)</f>
        <v>19</v>
      </c>
      <c r="L177" t="str">
        <f>CONCATENATE(Tabell2_LK_Roslagen_Kvinnor[[#This Row],[Århundrade]],Tabell2_LK_Roslagen_Kvinnor[[#This Row],[Född]])</f>
        <v>1993</v>
      </c>
      <c r="M177">
        <f>Tabell2_LK_Roslagen_Kvinnor[[#This Row],[År]]-Tabell2_LK_Roslagen_Kvinnor[[#This Row],[Född_år]]</f>
        <v>26</v>
      </c>
      <c r="N177" t="str">
        <f t="shared" si="2"/>
        <v>K/M Senior</v>
      </c>
    </row>
    <row r="178" spans="1:14">
      <c r="A178" s="1" t="s">
        <v>544</v>
      </c>
      <c r="B178" s="1" t="s">
        <v>1387</v>
      </c>
      <c r="C178" s="4" t="s">
        <v>1051</v>
      </c>
      <c r="D178" s="7" t="s">
        <v>89</v>
      </c>
      <c r="E178" s="5">
        <v>45200</v>
      </c>
      <c r="F178" s="5" t="s">
        <v>271</v>
      </c>
      <c r="G178" s="1"/>
      <c r="H178" s="29">
        <v>45204</v>
      </c>
      <c r="I178" t="str">
        <f>RIGHT(Tabell2_LK_Roslagen_Kvinnor[[#This Row],[Person]],2)</f>
        <v>94</v>
      </c>
      <c r="J178" t="str">
        <f>TEXT(Tabell2_LK_Roslagen_Kvinnor[[#This Row],[När]],"ÅÅÅÅ")</f>
        <v>2023</v>
      </c>
      <c r="K178">
        <f>IF(Tabell2_LK_Roslagen_Kvinnor[[#This Row],[Född]]&lt;"23",20,19)</f>
        <v>19</v>
      </c>
      <c r="L178" t="str">
        <f>CONCATENATE(Tabell2_LK_Roslagen_Kvinnor[[#This Row],[Århundrade]],Tabell2_LK_Roslagen_Kvinnor[[#This Row],[Född]])</f>
        <v>1994</v>
      </c>
      <c r="M178">
        <f>Tabell2_LK_Roslagen_Kvinnor[[#This Row],[År]]-Tabell2_LK_Roslagen_Kvinnor[[#This Row],[Född_år]]</f>
        <v>29</v>
      </c>
      <c r="N178" t="str">
        <f t="shared" si="2"/>
        <v>K/M Senior</v>
      </c>
    </row>
    <row r="179" spans="1:14">
      <c r="A179" s="1" t="s">
        <v>544</v>
      </c>
      <c r="B179" s="1" t="s">
        <v>1388</v>
      </c>
      <c r="C179" s="4" t="s">
        <v>1051</v>
      </c>
      <c r="D179" s="7" t="s">
        <v>108</v>
      </c>
      <c r="E179" s="5">
        <v>45171</v>
      </c>
      <c r="F179" s="5" t="s">
        <v>716</v>
      </c>
      <c r="G179" s="1"/>
      <c r="H179" s="29">
        <v>45173</v>
      </c>
      <c r="I179" t="str">
        <f>RIGHT(Tabell2_LK_Roslagen_Kvinnor[[#This Row],[Person]],2)</f>
        <v>94</v>
      </c>
      <c r="J179" t="str">
        <f>TEXT(Tabell2_LK_Roslagen_Kvinnor[[#This Row],[När]],"ÅÅÅÅ")</f>
        <v>2023</v>
      </c>
      <c r="K179">
        <f>IF(Tabell2_LK_Roslagen_Kvinnor[[#This Row],[Född]]&lt;"23",20,19)</f>
        <v>19</v>
      </c>
      <c r="L179" t="str">
        <f>CONCATENATE(Tabell2_LK_Roslagen_Kvinnor[[#This Row],[Århundrade]],Tabell2_LK_Roslagen_Kvinnor[[#This Row],[Född]])</f>
        <v>1994</v>
      </c>
      <c r="M179">
        <f>Tabell2_LK_Roslagen_Kvinnor[[#This Row],[År]]-Tabell2_LK_Roslagen_Kvinnor[[#This Row],[Född_år]]</f>
        <v>29</v>
      </c>
      <c r="N179" t="str">
        <f t="shared" si="2"/>
        <v>K/M Senior</v>
      </c>
    </row>
    <row r="180" spans="1:14">
      <c r="A180" s="1" t="s">
        <v>544</v>
      </c>
      <c r="B180" s="1" t="s">
        <v>692</v>
      </c>
      <c r="C180" s="4" t="s">
        <v>608</v>
      </c>
      <c r="D180" s="7" t="s">
        <v>108</v>
      </c>
      <c r="E180" s="2">
        <v>43554</v>
      </c>
      <c r="F180" s="2" t="s">
        <v>266</v>
      </c>
      <c r="G180" s="1"/>
      <c r="H180" s="29">
        <v>43555</v>
      </c>
      <c r="I180" t="str">
        <f>RIGHT(Tabell2_LK_Roslagen_Kvinnor[[#This Row],[Person]],2)</f>
        <v>93</v>
      </c>
      <c r="J180" t="str">
        <f>TEXT(Tabell2_LK_Roslagen_Kvinnor[[#This Row],[När]],"ÅÅÅÅ")</f>
        <v>2019</v>
      </c>
      <c r="K180">
        <f>IF(Tabell2_LK_Roslagen_Kvinnor[[#This Row],[Född]]&lt;"23",20,19)</f>
        <v>19</v>
      </c>
      <c r="L180" t="str">
        <f>CONCATENATE(Tabell2_LK_Roslagen_Kvinnor[[#This Row],[Århundrade]],Tabell2_LK_Roslagen_Kvinnor[[#This Row],[Född]])</f>
        <v>1993</v>
      </c>
      <c r="M180">
        <f>Tabell2_LK_Roslagen_Kvinnor[[#This Row],[År]]-Tabell2_LK_Roslagen_Kvinnor[[#This Row],[Född_år]]</f>
        <v>26</v>
      </c>
      <c r="N180" t="str">
        <f t="shared" si="2"/>
        <v>K/M Senior</v>
      </c>
    </row>
    <row r="181" spans="1:14">
      <c r="A181" s="1" t="s">
        <v>544</v>
      </c>
      <c r="B181" s="1" t="s">
        <v>692</v>
      </c>
      <c r="C181" s="4" t="s">
        <v>1051</v>
      </c>
      <c r="D181" s="7" t="s">
        <v>1054</v>
      </c>
      <c r="E181" s="5">
        <v>45010</v>
      </c>
      <c r="F181" s="5" t="s">
        <v>266</v>
      </c>
      <c r="G181" s="1"/>
      <c r="H181" s="29">
        <v>45010</v>
      </c>
      <c r="I181" t="str">
        <f>RIGHT(Tabell2_LK_Roslagen_Kvinnor[[#This Row],[Person]],2)</f>
        <v>94</v>
      </c>
      <c r="J181" t="str">
        <f>TEXT(Tabell2_LK_Roslagen_Kvinnor[[#This Row],[När]],"ÅÅÅÅ")</f>
        <v>2023</v>
      </c>
      <c r="K181">
        <f>IF(Tabell2_LK_Roslagen_Kvinnor[[#This Row],[Född]]&lt;"23",20,19)</f>
        <v>19</v>
      </c>
      <c r="L181" t="str">
        <f>CONCATENATE(Tabell2_LK_Roslagen_Kvinnor[[#This Row],[Århundrade]],Tabell2_LK_Roslagen_Kvinnor[[#This Row],[Född]])</f>
        <v>1994</v>
      </c>
      <c r="M181">
        <f>Tabell2_LK_Roslagen_Kvinnor[[#This Row],[År]]-Tabell2_LK_Roslagen_Kvinnor[[#This Row],[Född_år]]</f>
        <v>29</v>
      </c>
      <c r="N181" t="str">
        <f t="shared" si="2"/>
        <v>K/M Senior</v>
      </c>
    </row>
    <row r="182" spans="1:14">
      <c r="A182" s="1" t="s">
        <v>544</v>
      </c>
      <c r="B182" s="1" t="s">
        <v>616</v>
      </c>
      <c r="C182" s="4" t="s">
        <v>608</v>
      </c>
      <c r="D182" s="13" t="s">
        <v>89</v>
      </c>
      <c r="E182" s="2">
        <v>43387</v>
      </c>
      <c r="F182" s="1" t="s">
        <v>271</v>
      </c>
      <c r="G182" s="1" t="s">
        <v>577</v>
      </c>
      <c r="H182" s="29">
        <v>43388</v>
      </c>
      <c r="I182" t="str">
        <f>RIGHT(Tabell2_LK_Roslagen_Kvinnor[[#This Row],[Person]],2)</f>
        <v>93</v>
      </c>
      <c r="J182" t="str">
        <f>TEXT(Tabell2_LK_Roslagen_Kvinnor[[#This Row],[När]],"ÅÅÅÅ")</f>
        <v>2018</v>
      </c>
      <c r="K182">
        <f>IF(Tabell2_LK_Roslagen_Kvinnor[[#This Row],[Född]]&lt;"23",20,19)</f>
        <v>19</v>
      </c>
      <c r="L182" t="str">
        <f>CONCATENATE(Tabell2_LK_Roslagen_Kvinnor[[#This Row],[Århundrade]],Tabell2_LK_Roslagen_Kvinnor[[#This Row],[Född]])</f>
        <v>1993</v>
      </c>
      <c r="M182">
        <f>Tabell2_LK_Roslagen_Kvinnor[[#This Row],[År]]-Tabell2_LK_Roslagen_Kvinnor[[#This Row],[Född_år]]</f>
        <v>25</v>
      </c>
      <c r="N182" t="str">
        <f t="shared" si="2"/>
        <v>K/M Senior</v>
      </c>
    </row>
    <row r="183" spans="1:14">
      <c r="A183" s="1" t="s">
        <v>544</v>
      </c>
      <c r="B183" s="24" t="s">
        <v>616</v>
      </c>
      <c r="C183" s="4" t="s">
        <v>1000</v>
      </c>
      <c r="D183" s="7" t="s">
        <v>1017</v>
      </c>
      <c r="E183" s="5">
        <v>45045</v>
      </c>
      <c r="F183" s="5" t="s">
        <v>1202</v>
      </c>
      <c r="G183" s="1"/>
      <c r="H183" s="29">
        <v>45047</v>
      </c>
      <c r="I183" t="str">
        <f>RIGHT(Tabell2_LK_Roslagen_Kvinnor[[#This Row],[Person]],2)</f>
        <v>93</v>
      </c>
      <c r="J183" t="str">
        <f>TEXT(Tabell2_LK_Roslagen_Kvinnor[[#This Row],[När]],"ÅÅÅÅ")</f>
        <v>2023</v>
      </c>
      <c r="K183">
        <f>IF(Tabell2_LK_Roslagen_Kvinnor[[#This Row],[Född]]&lt;"23",20,19)</f>
        <v>19</v>
      </c>
      <c r="L183" t="str">
        <f>CONCATENATE(Tabell2_LK_Roslagen_Kvinnor[[#This Row],[Århundrade]],Tabell2_LK_Roslagen_Kvinnor[[#This Row],[Född]])</f>
        <v>1993</v>
      </c>
      <c r="M183">
        <f>Tabell2_LK_Roslagen_Kvinnor[[#This Row],[År]]-Tabell2_LK_Roslagen_Kvinnor[[#This Row],[Född_år]]</f>
        <v>30</v>
      </c>
      <c r="N183" t="str">
        <f t="shared" si="2"/>
        <v>K/M Senior</v>
      </c>
    </row>
    <row r="184" spans="1:14">
      <c r="A184" s="1" t="s">
        <v>544</v>
      </c>
      <c r="B184" s="24" t="s">
        <v>1085</v>
      </c>
      <c r="C184" s="1" t="s">
        <v>1051</v>
      </c>
      <c r="D184" s="7" t="s">
        <v>89</v>
      </c>
      <c r="E184" s="5">
        <v>44842</v>
      </c>
      <c r="F184" s="4" t="s">
        <v>271</v>
      </c>
      <c r="G184" s="4"/>
      <c r="H184" s="29">
        <v>44846</v>
      </c>
      <c r="I184" t="str">
        <f>RIGHT(Tabell2_LK_Roslagen_Kvinnor[[#This Row],[Person]],2)</f>
        <v>94</v>
      </c>
      <c r="J184" t="str">
        <f>TEXT(Tabell2_LK_Roslagen_Kvinnor[[#This Row],[När]],"ÅÅÅÅ")</f>
        <v>2022</v>
      </c>
      <c r="K184">
        <f>IF(Tabell2_LK_Roslagen_Kvinnor[[#This Row],[Född]]&lt;"23",20,19)</f>
        <v>19</v>
      </c>
      <c r="L184" t="str">
        <f>CONCATENATE(Tabell2_LK_Roslagen_Kvinnor[[#This Row],[Århundrade]],Tabell2_LK_Roslagen_Kvinnor[[#This Row],[Född]])</f>
        <v>1994</v>
      </c>
      <c r="M184">
        <f>Tabell2_LK_Roslagen_Kvinnor[[#This Row],[År]]-Tabell2_LK_Roslagen_Kvinnor[[#This Row],[Född_år]]</f>
        <v>28</v>
      </c>
      <c r="N184" t="str">
        <f t="shared" si="2"/>
        <v>K/M Senior</v>
      </c>
    </row>
    <row r="185" spans="1:14">
      <c r="A185" s="1" t="s">
        <v>544</v>
      </c>
      <c r="B185" s="1" t="s">
        <v>693</v>
      </c>
      <c r="C185" s="4" t="s">
        <v>608</v>
      </c>
      <c r="D185" s="7" t="s">
        <v>694</v>
      </c>
      <c r="E185" s="2">
        <v>43547</v>
      </c>
      <c r="F185" s="2" t="s">
        <v>695</v>
      </c>
      <c r="G185" s="1"/>
      <c r="H185" s="29">
        <v>43552</v>
      </c>
      <c r="I185" t="str">
        <f>RIGHT(Tabell2_LK_Roslagen_Kvinnor[[#This Row],[Person]],2)</f>
        <v>93</v>
      </c>
      <c r="J185" t="str">
        <f>TEXT(Tabell2_LK_Roslagen_Kvinnor[[#This Row],[När]],"ÅÅÅÅ")</f>
        <v>2019</v>
      </c>
      <c r="K185">
        <f>IF(Tabell2_LK_Roslagen_Kvinnor[[#This Row],[Född]]&lt;"23",20,19)</f>
        <v>19</v>
      </c>
      <c r="L185" t="str">
        <f>CONCATENATE(Tabell2_LK_Roslagen_Kvinnor[[#This Row],[Århundrade]],Tabell2_LK_Roslagen_Kvinnor[[#This Row],[Född]])</f>
        <v>1993</v>
      </c>
      <c r="M185">
        <f>Tabell2_LK_Roslagen_Kvinnor[[#This Row],[År]]-Tabell2_LK_Roslagen_Kvinnor[[#This Row],[Född_år]]</f>
        <v>26</v>
      </c>
      <c r="N185" t="str">
        <f t="shared" si="2"/>
        <v>K/M Senior</v>
      </c>
    </row>
    <row r="186" spans="1:14">
      <c r="A186" s="1" t="s">
        <v>544</v>
      </c>
      <c r="B186" s="1" t="s">
        <v>617</v>
      </c>
      <c r="C186" s="4" t="s">
        <v>608</v>
      </c>
      <c r="D186" s="13" t="s">
        <v>108</v>
      </c>
      <c r="E186" s="2">
        <v>43344</v>
      </c>
      <c r="F186" s="1" t="s">
        <v>618</v>
      </c>
      <c r="G186" s="1" t="s">
        <v>577</v>
      </c>
      <c r="H186" s="29">
        <v>43344</v>
      </c>
      <c r="I186" t="str">
        <f>RIGHT(Tabell2_LK_Roslagen_Kvinnor[[#This Row],[Person]],2)</f>
        <v>93</v>
      </c>
      <c r="J186" t="str">
        <f>TEXT(Tabell2_LK_Roslagen_Kvinnor[[#This Row],[När]],"ÅÅÅÅ")</f>
        <v>2018</v>
      </c>
      <c r="K186">
        <f>IF(Tabell2_LK_Roslagen_Kvinnor[[#This Row],[Född]]&lt;"23",20,19)</f>
        <v>19</v>
      </c>
      <c r="L186" t="str">
        <f>CONCATENATE(Tabell2_LK_Roslagen_Kvinnor[[#This Row],[Århundrade]],Tabell2_LK_Roslagen_Kvinnor[[#This Row],[Född]])</f>
        <v>1993</v>
      </c>
      <c r="M186">
        <f>Tabell2_LK_Roslagen_Kvinnor[[#This Row],[År]]-Tabell2_LK_Roslagen_Kvinnor[[#This Row],[Född_år]]</f>
        <v>25</v>
      </c>
      <c r="N186" t="str">
        <f t="shared" si="2"/>
        <v>K/M Senior</v>
      </c>
    </row>
    <row r="187" spans="1:14">
      <c r="A187" s="1" t="s">
        <v>544</v>
      </c>
      <c r="B187" s="1" t="s">
        <v>696</v>
      </c>
      <c r="C187" s="4" t="s">
        <v>449</v>
      </c>
      <c r="D187" s="7" t="s">
        <v>697</v>
      </c>
      <c r="E187" s="2">
        <v>43624</v>
      </c>
      <c r="F187" s="2" t="s">
        <v>698</v>
      </c>
      <c r="G187" s="1"/>
      <c r="H187" s="29">
        <v>43633</v>
      </c>
      <c r="I187" t="str">
        <f>RIGHT(Tabell2_LK_Roslagen_Kvinnor[[#This Row],[Person]],2)</f>
        <v>89</v>
      </c>
      <c r="J187" t="str">
        <f>TEXT(Tabell2_LK_Roslagen_Kvinnor[[#This Row],[När]],"ÅÅÅÅ")</f>
        <v>2019</v>
      </c>
      <c r="K187">
        <f>IF(Tabell2_LK_Roslagen_Kvinnor[[#This Row],[Född]]&lt;"23",20,19)</f>
        <v>19</v>
      </c>
      <c r="L187" t="str">
        <f>CONCATENATE(Tabell2_LK_Roslagen_Kvinnor[[#This Row],[Århundrade]],Tabell2_LK_Roslagen_Kvinnor[[#This Row],[Född]])</f>
        <v>1989</v>
      </c>
      <c r="M187">
        <f>Tabell2_LK_Roslagen_Kvinnor[[#This Row],[År]]-Tabell2_LK_Roslagen_Kvinnor[[#This Row],[Född_år]]</f>
        <v>30</v>
      </c>
      <c r="N187" t="str">
        <f t="shared" si="2"/>
        <v>K/M Senior</v>
      </c>
    </row>
    <row r="188" spans="1:14">
      <c r="A188" s="1" t="s">
        <v>544</v>
      </c>
      <c r="B188" s="24" t="s">
        <v>754</v>
      </c>
      <c r="C188" s="4" t="s">
        <v>1000</v>
      </c>
      <c r="D188" s="7" t="s">
        <v>89</v>
      </c>
      <c r="E188" s="5">
        <v>44842</v>
      </c>
      <c r="F188" s="4" t="s">
        <v>271</v>
      </c>
      <c r="G188" s="4"/>
      <c r="H188" s="29">
        <v>44846</v>
      </c>
      <c r="I188" t="str">
        <f>RIGHT(Tabell2_LK_Roslagen_Kvinnor[[#This Row],[Person]],2)</f>
        <v>93</v>
      </c>
      <c r="J188" t="str">
        <f>TEXT(Tabell2_LK_Roslagen_Kvinnor[[#This Row],[När]],"ÅÅÅÅ")</f>
        <v>2022</v>
      </c>
      <c r="K188">
        <f>IF(Tabell2_LK_Roslagen_Kvinnor[[#This Row],[Född]]&lt;"23",20,19)</f>
        <v>19</v>
      </c>
      <c r="L188" t="str">
        <f>CONCATENATE(Tabell2_LK_Roslagen_Kvinnor[[#This Row],[Århundrade]],Tabell2_LK_Roslagen_Kvinnor[[#This Row],[Född]])</f>
        <v>1993</v>
      </c>
      <c r="M188">
        <f>Tabell2_LK_Roslagen_Kvinnor[[#This Row],[År]]-Tabell2_LK_Roslagen_Kvinnor[[#This Row],[Född_år]]</f>
        <v>29</v>
      </c>
      <c r="N188" t="str">
        <f t="shared" si="2"/>
        <v>K/M Senior</v>
      </c>
    </row>
    <row r="189" spans="1:14">
      <c r="A189" s="1" t="s">
        <v>544</v>
      </c>
      <c r="B189" s="1" t="s">
        <v>699</v>
      </c>
      <c r="C189" s="4" t="s">
        <v>449</v>
      </c>
      <c r="D189" s="7" t="s">
        <v>700</v>
      </c>
      <c r="E189" s="2">
        <v>43577</v>
      </c>
      <c r="F189" s="2" t="s">
        <v>701</v>
      </c>
      <c r="G189" s="1"/>
      <c r="H189" s="29">
        <v>43578</v>
      </c>
      <c r="I189" t="str">
        <f>RIGHT(Tabell2_LK_Roslagen_Kvinnor[[#This Row],[Person]],2)</f>
        <v>89</v>
      </c>
      <c r="J189" t="str">
        <f>TEXT(Tabell2_LK_Roslagen_Kvinnor[[#This Row],[När]],"ÅÅÅÅ")</f>
        <v>2019</v>
      </c>
      <c r="K189">
        <f>IF(Tabell2_LK_Roslagen_Kvinnor[[#This Row],[Född]]&lt;"23",20,19)</f>
        <v>19</v>
      </c>
      <c r="L189" t="str">
        <f>CONCATENATE(Tabell2_LK_Roslagen_Kvinnor[[#This Row],[Århundrade]],Tabell2_LK_Roslagen_Kvinnor[[#This Row],[Född]])</f>
        <v>1989</v>
      </c>
      <c r="M189">
        <f>Tabell2_LK_Roslagen_Kvinnor[[#This Row],[År]]-Tabell2_LK_Roslagen_Kvinnor[[#This Row],[Född_år]]</f>
        <v>30</v>
      </c>
      <c r="N189" t="str">
        <f t="shared" si="2"/>
        <v>K/M Senior</v>
      </c>
    </row>
    <row r="190" spans="1:14">
      <c r="A190" s="1" t="s">
        <v>544</v>
      </c>
      <c r="B190" s="1" t="s">
        <v>1084</v>
      </c>
      <c r="C190" s="4" t="s">
        <v>608</v>
      </c>
      <c r="D190" s="7" t="s">
        <v>108</v>
      </c>
      <c r="E190" s="2">
        <v>43694</v>
      </c>
      <c r="F190" s="2" t="s">
        <v>281</v>
      </c>
      <c r="G190" s="1"/>
      <c r="H190" s="29">
        <v>43696</v>
      </c>
      <c r="I190" t="str">
        <f>RIGHT(Tabell2_LK_Roslagen_Kvinnor[[#This Row],[Person]],2)</f>
        <v>93</v>
      </c>
      <c r="J190" t="str">
        <f>TEXT(Tabell2_LK_Roslagen_Kvinnor[[#This Row],[När]],"ÅÅÅÅ")</f>
        <v>2019</v>
      </c>
      <c r="K190">
        <f>IF(Tabell2_LK_Roslagen_Kvinnor[[#This Row],[Född]]&lt;"23",20,19)</f>
        <v>19</v>
      </c>
      <c r="L190" t="str">
        <f>CONCATENATE(Tabell2_LK_Roslagen_Kvinnor[[#This Row],[Århundrade]],Tabell2_LK_Roslagen_Kvinnor[[#This Row],[Född]])</f>
        <v>1993</v>
      </c>
      <c r="M190">
        <f>Tabell2_LK_Roslagen_Kvinnor[[#This Row],[År]]-Tabell2_LK_Roslagen_Kvinnor[[#This Row],[Född_år]]</f>
        <v>26</v>
      </c>
      <c r="N190" t="str">
        <f t="shared" si="2"/>
        <v>K/M Senior</v>
      </c>
    </row>
    <row r="191" spans="1:14">
      <c r="A191" s="1" t="s">
        <v>544</v>
      </c>
      <c r="B191" s="1" t="s">
        <v>619</v>
      </c>
      <c r="C191" s="4" t="s">
        <v>608</v>
      </c>
      <c r="D191" s="13" t="s">
        <v>108</v>
      </c>
      <c r="E191" s="2">
        <v>43330</v>
      </c>
      <c r="F191" s="1" t="s">
        <v>281</v>
      </c>
      <c r="G191" s="1" t="s">
        <v>577</v>
      </c>
      <c r="H191" s="29">
        <v>43332</v>
      </c>
      <c r="I191" t="str">
        <f>RIGHT(Tabell2_LK_Roslagen_Kvinnor[[#This Row],[Person]],2)</f>
        <v>93</v>
      </c>
      <c r="J191" t="str">
        <f>TEXT(Tabell2_LK_Roslagen_Kvinnor[[#This Row],[När]],"ÅÅÅÅ")</f>
        <v>2018</v>
      </c>
      <c r="K191">
        <f>IF(Tabell2_LK_Roslagen_Kvinnor[[#This Row],[Född]]&lt;"23",20,19)</f>
        <v>19</v>
      </c>
      <c r="L191" t="str">
        <f>CONCATENATE(Tabell2_LK_Roslagen_Kvinnor[[#This Row],[Århundrade]],Tabell2_LK_Roslagen_Kvinnor[[#This Row],[Född]])</f>
        <v>1993</v>
      </c>
      <c r="M191">
        <f>Tabell2_LK_Roslagen_Kvinnor[[#This Row],[År]]-Tabell2_LK_Roslagen_Kvinnor[[#This Row],[Född_år]]</f>
        <v>25</v>
      </c>
      <c r="N191" t="str">
        <f t="shared" si="2"/>
        <v>K/M Senior</v>
      </c>
    </row>
    <row r="192" spans="1:14">
      <c r="A192" s="1" t="s">
        <v>544</v>
      </c>
      <c r="B192" s="1" t="s">
        <v>771</v>
      </c>
      <c r="C192" s="4" t="s">
        <v>623</v>
      </c>
      <c r="D192" s="7" t="s">
        <v>226</v>
      </c>
      <c r="E192" s="2">
        <v>43830</v>
      </c>
      <c r="F192" s="2" t="s">
        <v>630</v>
      </c>
      <c r="G192" s="1"/>
      <c r="H192" s="29">
        <v>43832</v>
      </c>
      <c r="I192" t="str">
        <f>RIGHT(Tabell2_LK_Roslagen_Kvinnor[[#This Row],[Person]],2)</f>
        <v>93</v>
      </c>
      <c r="J192" t="str">
        <f>TEXT(Tabell2_LK_Roslagen_Kvinnor[[#This Row],[När]],"ÅÅÅÅ")</f>
        <v>2019</v>
      </c>
      <c r="K192">
        <f>IF(Tabell2_LK_Roslagen_Kvinnor[[#This Row],[Född]]&lt;"23",20,19)</f>
        <v>19</v>
      </c>
      <c r="L192" t="str">
        <f>CONCATENATE(Tabell2_LK_Roslagen_Kvinnor[[#This Row],[Århundrade]],Tabell2_LK_Roslagen_Kvinnor[[#This Row],[Född]])</f>
        <v>1993</v>
      </c>
      <c r="M192">
        <f>Tabell2_LK_Roslagen_Kvinnor[[#This Row],[År]]-Tabell2_LK_Roslagen_Kvinnor[[#This Row],[Född_år]]</f>
        <v>26</v>
      </c>
      <c r="N192" t="str">
        <f t="shared" si="2"/>
        <v>K/M Senior</v>
      </c>
    </row>
    <row r="193" spans="1:14">
      <c r="A193" s="1" t="s">
        <v>544</v>
      </c>
      <c r="B193" s="4" t="s">
        <v>517</v>
      </c>
      <c r="C193" s="4" t="s">
        <v>449</v>
      </c>
      <c r="D193" s="4" t="s">
        <v>372</v>
      </c>
      <c r="E193" s="5">
        <v>42906</v>
      </c>
      <c r="F193" s="4"/>
      <c r="G193" s="4" t="s">
        <v>460</v>
      </c>
      <c r="H193" s="14"/>
      <c r="I193" t="str">
        <f>RIGHT(Tabell2_LK_Roslagen_Kvinnor[[#This Row],[Person]],2)</f>
        <v>89</v>
      </c>
      <c r="J193" t="str">
        <f>TEXT(Tabell2_LK_Roslagen_Kvinnor[[#This Row],[När]],"ÅÅÅÅ")</f>
        <v>2017</v>
      </c>
      <c r="K193">
        <f>IF(Tabell2_LK_Roslagen_Kvinnor[[#This Row],[Född]]&lt;"23",20,19)</f>
        <v>19</v>
      </c>
      <c r="L193" t="str">
        <f>CONCATENATE(Tabell2_LK_Roslagen_Kvinnor[[#This Row],[Århundrade]],Tabell2_LK_Roslagen_Kvinnor[[#This Row],[Född]])</f>
        <v>1989</v>
      </c>
      <c r="M193">
        <f>Tabell2_LK_Roslagen_Kvinnor[[#This Row],[År]]-Tabell2_LK_Roslagen_Kvinnor[[#This Row],[Född_år]]</f>
        <v>28</v>
      </c>
      <c r="N193" t="str">
        <f t="shared" si="2"/>
        <v>K/M Senior</v>
      </c>
    </row>
    <row r="194" spans="1:14">
      <c r="A194" s="1" t="s">
        <v>544</v>
      </c>
      <c r="B194" s="1" t="s">
        <v>518</v>
      </c>
      <c r="C194" s="1" t="s">
        <v>519</v>
      </c>
      <c r="D194" s="1" t="s">
        <v>101</v>
      </c>
      <c r="E194" s="2">
        <v>42834</v>
      </c>
      <c r="F194" s="1"/>
      <c r="G194" s="1" t="s">
        <v>460</v>
      </c>
      <c r="H194" s="29"/>
      <c r="I194" t="str">
        <f>RIGHT(Tabell2_LK_Roslagen_Kvinnor[[#This Row],[Person]],2)</f>
        <v>88</v>
      </c>
      <c r="J194" t="str">
        <f>TEXT(Tabell2_LK_Roslagen_Kvinnor[[#This Row],[När]],"ÅÅÅÅ")</f>
        <v>2017</v>
      </c>
      <c r="K194">
        <f>IF(Tabell2_LK_Roslagen_Kvinnor[[#This Row],[Född]]&lt;"23",20,19)</f>
        <v>19</v>
      </c>
      <c r="L194" t="str">
        <f>CONCATENATE(Tabell2_LK_Roslagen_Kvinnor[[#This Row],[Århundrade]],Tabell2_LK_Roslagen_Kvinnor[[#This Row],[Född]])</f>
        <v>1988</v>
      </c>
      <c r="M194">
        <f>Tabell2_LK_Roslagen_Kvinnor[[#This Row],[År]]-Tabell2_LK_Roslagen_Kvinnor[[#This Row],[Född_år]]</f>
        <v>29</v>
      </c>
      <c r="N194" t="str">
        <f t="shared" ref="N194:N257" si="3">IF(M194&gt;=80,"K/M80-84",IF(M194&gt;=75,"K/M75-79",IF(M194&gt;=70,"K/M70-74",IF(M194&gt;=65,"K/M65-69",IF(M194&gt;=60,"K/M60-64",IF(M194&gt;=55,"K/M55-59",IF(M194&gt;=50,"K/M50-54",IF(M194&gt;=45,"K/M45-49",IF(M194&gt;=40,"K/M40-44",IF(M194&gt;=35,"K/M35-39",IF(M194&gt;=23,"K/M Senior",IF(M194&gt;=20,"K/M22 Junior",IF(M194&gt;=18,"F/P19 Junior",IF(M194&gt;=16,"F/P17 Ungdom",IF(M194&gt;=14,"F/P15 Ungdom",IF(M194&gt;=12,"F/P13 Ungdom","Barn"))))))))))))))))</f>
        <v>K/M Senior</v>
      </c>
    </row>
    <row r="195" spans="1:14">
      <c r="A195" s="1" t="s">
        <v>544</v>
      </c>
      <c r="B195" s="1" t="s">
        <v>520</v>
      </c>
      <c r="C195" s="1" t="s">
        <v>449</v>
      </c>
      <c r="D195" s="1" t="s">
        <v>89</v>
      </c>
      <c r="E195" s="2">
        <v>43016</v>
      </c>
      <c r="F195" s="1"/>
      <c r="G195" s="1"/>
      <c r="H195" s="29">
        <v>43017</v>
      </c>
      <c r="I195" t="str">
        <f>RIGHT(Tabell2_LK_Roslagen_Kvinnor[[#This Row],[Person]],2)</f>
        <v>89</v>
      </c>
      <c r="J195" t="str">
        <f>TEXT(Tabell2_LK_Roslagen_Kvinnor[[#This Row],[När]],"ÅÅÅÅ")</f>
        <v>2017</v>
      </c>
      <c r="K195">
        <f>IF(Tabell2_LK_Roslagen_Kvinnor[[#This Row],[Född]]&lt;"23",20,19)</f>
        <v>19</v>
      </c>
      <c r="L195" t="str">
        <f>CONCATENATE(Tabell2_LK_Roslagen_Kvinnor[[#This Row],[Århundrade]],Tabell2_LK_Roslagen_Kvinnor[[#This Row],[Född]])</f>
        <v>1989</v>
      </c>
      <c r="M195">
        <f>Tabell2_LK_Roslagen_Kvinnor[[#This Row],[År]]-Tabell2_LK_Roslagen_Kvinnor[[#This Row],[Född_år]]</f>
        <v>28</v>
      </c>
      <c r="N195" t="str">
        <f t="shared" si="3"/>
        <v>K/M Senior</v>
      </c>
    </row>
    <row r="196" spans="1:14">
      <c r="A196" s="1" t="s">
        <v>544</v>
      </c>
      <c r="B196" s="1" t="s">
        <v>620</v>
      </c>
      <c r="C196" s="4" t="s">
        <v>524</v>
      </c>
      <c r="D196" s="1" t="s">
        <v>101</v>
      </c>
      <c r="E196" s="2">
        <v>43198</v>
      </c>
      <c r="F196" s="1" t="s">
        <v>239</v>
      </c>
      <c r="G196" s="1" t="s">
        <v>604</v>
      </c>
      <c r="H196" s="29">
        <v>43199</v>
      </c>
      <c r="I196" t="str">
        <f>RIGHT(Tabell2_LK_Roslagen_Kvinnor[[#This Row],[Person]],2)</f>
        <v>77</v>
      </c>
      <c r="J196" t="str">
        <f>TEXT(Tabell2_LK_Roslagen_Kvinnor[[#This Row],[När]],"ÅÅÅÅ")</f>
        <v>2018</v>
      </c>
      <c r="K196">
        <f>IF(Tabell2_LK_Roslagen_Kvinnor[[#This Row],[Född]]&lt;"23",20,19)</f>
        <v>19</v>
      </c>
      <c r="L196" t="str">
        <f>CONCATENATE(Tabell2_LK_Roslagen_Kvinnor[[#This Row],[Århundrade]],Tabell2_LK_Roslagen_Kvinnor[[#This Row],[Född]])</f>
        <v>1977</v>
      </c>
      <c r="M196">
        <f>Tabell2_LK_Roslagen_Kvinnor[[#This Row],[År]]-Tabell2_LK_Roslagen_Kvinnor[[#This Row],[Född_år]]</f>
        <v>41</v>
      </c>
      <c r="N196" t="str">
        <f t="shared" si="3"/>
        <v>K/M40-44</v>
      </c>
    </row>
    <row r="197" spans="1:14">
      <c r="A197" s="1" t="s">
        <v>544</v>
      </c>
      <c r="B197" s="1" t="s">
        <v>262</v>
      </c>
      <c r="C197" s="1" t="s">
        <v>484</v>
      </c>
      <c r="D197" s="1" t="s">
        <v>521</v>
      </c>
      <c r="E197" s="2">
        <v>43043</v>
      </c>
      <c r="F197" s="1"/>
      <c r="G197" s="1" t="s">
        <v>444</v>
      </c>
      <c r="H197" s="29">
        <v>43044</v>
      </c>
      <c r="I197" t="str">
        <f>RIGHT(Tabell2_LK_Roslagen_Kvinnor[[#This Row],[Person]],2)</f>
        <v>74</v>
      </c>
      <c r="J197" t="str">
        <f>TEXT(Tabell2_LK_Roslagen_Kvinnor[[#This Row],[När]],"ÅÅÅÅ")</f>
        <v>2017</v>
      </c>
      <c r="K197">
        <f>IF(Tabell2_LK_Roslagen_Kvinnor[[#This Row],[Född]]&lt;"23",20,19)</f>
        <v>19</v>
      </c>
      <c r="L197" t="str">
        <f>CONCATENATE(Tabell2_LK_Roslagen_Kvinnor[[#This Row],[Århundrade]],Tabell2_LK_Roslagen_Kvinnor[[#This Row],[Född]])</f>
        <v>1974</v>
      </c>
      <c r="M197">
        <f>Tabell2_LK_Roslagen_Kvinnor[[#This Row],[År]]-Tabell2_LK_Roslagen_Kvinnor[[#This Row],[Född_år]]</f>
        <v>43</v>
      </c>
      <c r="N197" t="str">
        <f t="shared" si="3"/>
        <v>K/M40-44</v>
      </c>
    </row>
    <row r="198" spans="1:14">
      <c r="A198" s="1" t="s">
        <v>544</v>
      </c>
      <c r="B198" s="1" t="s">
        <v>264</v>
      </c>
      <c r="C198" s="4" t="s">
        <v>449</v>
      </c>
      <c r="D198" s="1" t="s">
        <v>101</v>
      </c>
      <c r="E198" s="2">
        <v>43198</v>
      </c>
      <c r="F198" s="1" t="s">
        <v>239</v>
      </c>
      <c r="G198" s="1"/>
      <c r="H198" s="29">
        <v>43199</v>
      </c>
      <c r="I198" t="str">
        <f>RIGHT(Tabell2_LK_Roslagen_Kvinnor[[#This Row],[Person]],2)</f>
        <v>89</v>
      </c>
      <c r="J198" t="str">
        <f>TEXT(Tabell2_LK_Roslagen_Kvinnor[[#This Row],[När]],"ÅÅÅÅ")</f>
        <v>2018</v>
      </c>
      <c r="K198">
        <f>IF(Tabell2_LK_Roslagen_Kvinnor[[#This Row],[Född]]&lt;"23",20,19)</f>
        <v>19</v>
      </c>
      <c r="L198" t="str">
        <f>CONCATENATE(Tabell2_LK_Roslagen_Kvinnor[[#This Row],[Århundrade]],Tabell2_LK_Roslagen_Kvinnor[[#This Row],[Född]])</f>
        <v>1989</v>
      </c>
      <c r="M198">
        <f>Tabell2_LK_Roslagen_Kvinnor[[#This Row],[År]]-Tabell2_LK_Roslagen_Kvinnor[[#This Row],[Född_år]]</f>
        <v>29</v>
      </c>
      <c r="N198" t="str">
        <f t="shared" si="3"/>
        <v>K/M Senior</v>
      </c>
    </row>
    <row r="199" spans="1:14">
      <c r="A199" s="1" t="s">
        <v>544</v>
      </c>
      <c r="B199" s="1" t="s">
        <v>264</v>
      </c>
      <c r="C199" s="4" t="s">
        <v>449</v>
      </c>
      <c r="D199" s="1" t="s">
        <v>372</v>
      </c>
      <c r="E199" s="2">
        <v>43341</v>
      </c>
      <c r="F199" s="1" t="s">
        <v>241</v>
      </c>
      <c r="G199" s="1"/>
      <c r="H199" s="29">
        <v>43342</v>
      </c>
      <c r="I199" t="str">
        <f>RIGHT(Tabell2_LK_Roslagen_Kvinnor[[#This Row],[Person]],2)</f>
        <v>89</v>
      </c>
      <c r="J199" t="str">
        <f>TEXT(Tabell2_LK_Roslagen_Kvinnor[[#This Row],[När]],"ÅÅÅÅ")</f>
        <v>2018</v>
      </c>
      <c r="K199">
        <f>IF(Tabell2_LK_Roslagen_Kvinnor[[#This Row],[Född]]&lt;"23",20,19)</f>
        <v>19</v>
      </c>
      <c r="L199" t="str">
        <f>CONCATENATE(Tabell2_LK_Roslagen_Kvinnor[[#This Row],[Århundrade]],Tabell2_LK_Roslagen_Kvinnor[[#This Row],[Född]])</f>
        <v>1989</v>
      </c>
      <c r="M199">
        <f>Tabell2_LK_Roslagen_Kvinnor[[#This Row],[År]]-Tabell2_LK_Roslagen_Kvinnor[[#This Row],[Född_år]]</f>
        <v>29</v>
      </c>
      <c r="N199" t="str">
        <f t="shared" si="3"/>
        <v>K/M Senior</v>
      </c>
    </row>
    <row r="200" spans="1:14">
      <c r="A200" s="1" t="s">
        <v>544</v>
      </c>
      <c r="B200" s="1" t="s">
        <v>702</v>
      </c>
      <c r="C200" s="4" t="s">
        <v>703</v>
      </c>
      <c r="D200" s="4" t="s">
        <v>704</v>
      </c>
      <c r="E200" s="2">
        <v>43715</v>
      </c>
      <c r="F200" s="2" t="s">
        <v>281</v>
      </c>
      <c r="G200" s="1"/>
      <c r="H200" s="29">
        <v>43717</v>
      </c>
      <c r="I200" t="str">
        <f>RIGHT(Tabell2_LK_Roslagen_Kvinnor[[#This Row],[Person]],2)</f>
        <v>88</v>
      </c>
      <c r="J200" t="str">
        <f>TEXT(Tabell2_LK_Roslagen_Kvinnor[[#This Row],[När]],"ÅÅÅÅ")</f>
        <v>2019</v>
      </c>
      <c r="K200">
        <f>IF(Tabell2_LK_Roslagen_Kvinnor[[#This Row],[Född]]&lt;"23",20,19)</f>
        <v>19</v>
      </c>
      <c r="L200" t="str">
        <f>CONCATENATE(Tabell2_LK_Roslagen_Kvinnor[[#This Row],[Århundrade]],Tabell2_LK_Roslagen_Kvinnor[[#This Row],[Född]])</f>
        <v>1988</v>
      </c>
      <c r="M200">
        <f>Tabell2_LK_Roslagen_Kvinnor[[#This Row],[År]]-Tabell2_LK_Roslagen_Kvinnor[[#This Row],[Född_år]]</f>
        <v>31</v>
      </c>
      <c r="N200" t="str">
        <f t="shared" si="3"/>
        <v>K/M Senior</v>
      </c>
    </row>
    <row r="201" spans="1:14">
      <c r="A201" s="1" t="s">
        <v>544</v>
      </c>
      <c r="B201" s="1" t="s">
        <v>705</v>
      </c>
      <c r="C201" s="4" t="s">
        <v>703</v>
      </c>
      <c r="D201" s="4" t="s">
        <v>704</v>
      </c>
      <c r="E201" s="2">
        <v>43631</v>
      </c>
      <c r="F201" s="2" t="s">
        <v>706</v>
      </c>
      <c r="G201" s="1" t="s">
        <v>707</v>
      </c>
      <c r="H201" s="29">
        <v>43633</v>
      </c>
      <c r="I201" t="str">
        <f>RIGHT(Tabell2_LK_Roslagen_Kvinnor[[#This Row],[Person]],2)</f>
        <v>88</v>
      </c>
      <c r="J201" t="str">
        <f>TEXT(Tabell2_LK_Roslagen_Kvinnor[[#This Row],[När]],"ÅÅÅÅ")</f>
        <v>2019</v>
      </c>
      <c r="K201">
        <f>IF(Tabell2_LK_Roslagen_Kvinnor[[#This Row],[Född]]&lt;"23",20,19)</f>
        <v>19</v>
      </c>
      <c r="L201" t="str">
        <f>CONCATENATE(Tabell2_LK_Roslagen_Kvinnor[[#This Row],[Århundrade]],Tabell2_LK_Roslagen_Kvinnor[[#This Row],[Född]])</f>
        <v>1988</v>
      </c>
      <c r="M201">
        <f>Tabell2_LK_Roslagen_Kvinnor[[#This Row],[År]]-Tabell2_LK_Roslagen_Kvinnor[[#This Row],[Född_år]]</f>
        <v>31</v>
      </c>
      <c r="N201" t="str">
        <f t="shared" si="3"/>
        <v>K/M Senior</v>
      </c>
    </row>
    <row r="202" spans="1:14">
      <c r="A202" s="1" t="s">
        <v>544</v>
      </c>
      <c r="B202" s="1" t="s">
        <v>621</v>
      </c>
      <c r="C202" s="4" t="s">
        <v>608</v>
      </c>
      <c r="D202" s="1" t="s">
        <v>108</v>
      </c>
      <c r="E202" s="2">
        <v>43265</v>
      </c>
      <c r="F202" s="1" t="s">
        <v>263</v>
      </c>
      <c r="G202" s="1"/>
      <c r="H202" s="29">
        <v>43266</v>
      </c>
      <c r="I202" t="str">
        <f>RIGHT(Tabell2_LK_Roslagen_Kvinnor[[#This Row],[Person]],2)</f>
        <v>93</v>
      </c>
      <c r="J202" t="str">
        <f>TEXT(Tabell2_LK_Roslagen_Kvinnor[[#This Row],[När]],"ÅÅÅÅ")</f>
        <v>2018</v>
      </c>
      <c r="K202">
        <f>IF(Tabell2_LK_Roslagen_Kvinnor[[#This Row],[Född]]&lt;"23",20,19)</f>
        <v>19</v>
      </c>
      <c r="L202" t="str">
        <f>CONCATENATE(Tabell2_LK_Roslagen_Kvinnor[[#This Row],[Århundrade]],Tabell2_LK_Roslagen_Kvinnor[[#This Row],[Född]])</f>
        <v>1993</v>
      </c>
      <c r="M202">
        <f>Tabell2_LK_Roslagen_Kvinnor[[#This Row],[År]]-Tabell2_LK_Roslagen_Kvinnor[[#This Row],[Född_år]]</f>
        <v>25</v>
      </c>
      <c r="N202" t="str">
        <f t="shared" si="3"/>
        <v>K/M Senior</v>
      </c>
    </row>
    <row r="203" spans="1:14">
      <c r="A203" s="1" t="s">
        <v>544</v>
      </c>
      <c r="B203" s="1" t="s">
        <v>522</v>
      </c>
      <c r="C203" s="1" t="s">
        <v>484</v>
      </c>
      <c r="D203" s="1" t="s">
        <v>93</v>
      </c>
      <c r="E203" s="2">
        <v>42959</v>
      </c>
      <c r="F203" s="1"/>
      <c r="G203" s="4" t="s">
        <v>444</v>
      </c>
      <c r="H203" s="29">
        <v>42960</v>
      </c>
      <c r="I203" t="str">
        <f>RIGHT(Tabell2_LK_Roslagen_Kvinnor[[#This Row],[Person]],2)</f>
        <v>74</v>
      </c>
      <c r="J203" t="str">
        <f>TEXT(Tabell2_LK_Roslagen_Kvinnor[[#This Row],[När]],"ÅÅÅÅ")</f>
        <v>2017</v>
      </c>
      <c r="K203">
        <f>IF(Tabell2_LK_Roslagen_Kvinnor[[#This Row],[Född]]&lt;"23",20,19)</f>
        <v>19</v>
      </c>
      <c r="L203" t="str">
        <f>CONCATENATE(Tabell2_LK_Roslagen_Kvinnor[[#This Row],[Århundrade]],Tabell2_LK_Roslagen_Kvinnor[[#This Row],[Född]])</f>
        <v>1974</v>
      </c>
      <c r="M203">
        <f>Tabell2_LK_Roslagen_Kvinnor[[#This Row],[År]]-Tabell2_LK_Roslagen_Kvinnor[[#This Row],[Född_år]]</f>
        <v>43</v>
      </c>
      <c r="N203" t="str">
        <f t="shared" si="3"/>
        <v>K/M40-44</v>
      </c>
    </row>
    <row r="204" spans="1:14">
      <c r="A204" s="1" t="s">
        <v>544</v>
      </c>
      <c r="B204" s="1" t="s">
        <v>523</v>
      </c>
      <c r="C204" s="1" t="s">
        <v>484</v>
      </c>
      <c r="D204" s="13" t="s">
        <v>89</v>
      </c>
      <c r="E204" s="2">
        <v>43016</v>
      </c>
      <c r="F204" s="1"/>
      <c r="G204" s="4"/>
      <c r="H204" s="29">
        <v>43017</v>
      </c>
      <c r="I204" t="str">
        <f>RIGHT(Tabell2_LK_Roslagen_Kvinnor[[#This Row],[Person]],2)</f>
        <v>74</v>
      </c>
      <c r="J204" t="str">
        <f>TEXT(Tabell2_LK_Roslagen_Kvinnor[[#This Row],[När]],"ÅÅÅÅ")</f>
        <v>2017</v>
      </c>
      <c r="K204">
        <f>IF(Tabell2_LK_Roslagen_Kvinnor[[#This Row],[Född]]&lt;"23",20,19)</f>
        <v>19</v>
      </c>
      <c r="L204" t="str">
        <f>CONCATENATE(Tabell2_LK_Roslagen_Kvinnor[[#This Row],[Århundrade]],Tabell2_LK_Roslagen_Kvinnor[[#This Row],[Född]])</f>
        <v>1974</v>
      </c>
      <c r="M204">
        <f>Tabell2_LK_Roslagen_Kvinnor[[#This Row],[År]]-Tabell2_LK_Roslagen_Kvinnor[[#This Row],[Född_år]]</f>
        <v>43</v>
      </c>
      <c r="N204" t="str">
        <f t="shared" si="3"/>
        <v>K/M40-44</v>
      </c>
    </row>
    <row r="205" spans="1:14">
      <c r="A205" s="1" t="s">
        <v>544</v>
      </c>
      <c r="B205" s="1" t="s">
        <v>622</v>
      </c>
      <c r="C205" s="4" t="s">
        <v>623</v>
      </c>
      <c r="D205" s="13" t="s">
        <v>89</v>
      </c>
      <c r="E205" s="2">
        <v>43388</v>
      </c>
      <c r="F205" s="1" t="s">
        <v>271</v>
      </c>
      <c r="G205" s="1"/>
      <c r="H205" s="29">
        <v>43388</v>
      </c>
      <c r="I205" t="str">
        <f>RIGHT(Tabell2_LK_Roslagen_Kvinnor[[#This Row],[Person]],2)</f>
        <v>93</v>
      </c>
      <c r="J205" t="str">
        <f>TEXT(Tabell2_LK_Roslagen_Kvinnor[[#This Row],[När]],"ÅÅÅÅ")</f>
        <v>2018</v>
      </c>
      <c r="K205">
        <f>IF(Tabell2_LK_Roslagen_Kvinnor[[#This Row],[Född]]&lt;"23",20,19)</f>
        <v>19</v>
      </c>
      <c r="L205" t="str">
        <f>CONCATENATE(Tabell2_LK_Roslagen_Kvinnor[[#This Row],[Århundrade]],Tabell2_LK_Roslagen_Kvinnor[[#This Row],[Född]])</f>
        <v>1993</v>
      </c>
      <c r="M205">
        <f>Tabell2_LK_Roslagen_Kvinnor[[#This Row],[År]]-Tabell2_LK_Roslagen_Kvinnor[[#This Row],[Född_år]]</f>
        <v>25</v>
      </c>
      <c r="N205" t="str">
        <f t="shared" si="3"/>
        <v>K/M Senior</v>
      </c>
    </row>
    <row r="206" spans="1:14">
      <c r="A206" s="1" t="s">
        <v>544</v>
      </c>
      <c r="B206" s="1" t="s">
        <v>772</v>
      </c>
      <c r="C206" s="4" t="s">
        <v>703</v>
      </c>
      <c r="D206" s="7" t="s">
        <v>108</v>
      </c>
      <c r="E206" s="2">
        <v>43751</v>
      </c>
      <c r="F206" s="2" t="s">
        <v>769</v>
      </c>
      <c r="G206" s="1"/>
      <c r="H206" s="29">
        <v>43752</v>
      </c>
      <c r="I206" t="str">
        <f>RIGHT(Tabell2_LK_Roslagen_Kvinnor[[#This Row],[Person]],2)</f>
        <v>88</v>
      </c>
      <c r="J206" t="str">
        <f>TEXT(Tabell2_LK_Roslagen_Kvinnor[[#This Row],[När]],"ÅÅÅÅ")</f>
        <v>2019</v>
      </c>
      <c r="K206">
        <f>IF(Tabell2_LK_Roslagen_Kvinnor[[#This Row],[Född]]&lt;"23",20,19)</f>
        <v>19</v>
      </c>
      <c r="L206" t="str">
        <f>CONCATENATE(Tabell2_LK_Roslagen_Kvinnor[[#This Row],[Århundrade]],Tabell2_LK_Roslagen_Kvinnor[[#This Row],[Född]])</f>
        <v>1988</v>
      </c>
      <c r="M206">
        <f>Tabell2_LK_Roslagen_Kvinnor[[#This Row],[År]]-Tabell2_LK_Roslagen_Kvinnor[[#This Row],[Född_år]]</f>
        <v>31</v>
      </c>
      <c r="N206" t="str">
        <f t="shared" si="3"/>
        <v>K/M Senior</v>
      </c>
    </row>
    <row r="207" spans="1:14">
      <c r="A207" s="1" t="s">
        <v>544</v>
      </c>
      <c r="B207" s="1" t="s">
        <v>708</v>
      </c>
      <c r="C207" s="4" t="s">
        <v>623</v>
      </c>
      <c r="D207" s="7" t="s">
        <v>235</v>
      </c>
      <c r="E207" s="2">
        <v>43506</v>
      </c>
      <c r="F207" s="2" t="s">
        <v>236</v>
      </c>
      <c r="G207" s="1"/>
      <c r="H207" s="29">
        <v>43507</v>
      </c>
      <c r="I207" t="str">
        <f>RIGHT(Tabell2_LK_Roslagen_Kvinnor[[#This Row],[Person]],2)</f>
        <v>93</v>
      </c>
      <c r="J207" t="str">
        <f>TEXT(Tabell2_LK_Roslagen_Kvinnor[[#This Row],[När]],"ÅÅÅÅ")</f>
        <v>2019</v>
      </c>
      <c r="K207">
        <f>IF(Tabell2_LK_Roslagen_Kvinnor[[#This Row],[Född]]&lt;"23",20,19)</f>
        <v>19</v>
      </c>
      <c r="L207" t="str">
        <f>CONCATENATE(Tabell2_LK_Roslagen_Kvinnor[[#This Row],[Århundrade]],Tabell2_LK_Roslagen_Kvinnor[[#This Row],[Född]])</f>
        <v>1993</v>
      </c>
      <c r="M207">
        <f>Tabell2_LK_Roslagen_Kvinnor[[#This Row],[År]]-Tabell2_LK_Roslagen_Kvinnor[[#This Row],[Född_år]]</f>
        <v>26</v>
      </c>
      <c r="N207" t="str">
        <f t="shared" si="3"/>
        <v>K/M Senior</v>
      </c>
    </row>
    <row r="208" spans="1:14">
      <c r="A208" s="1" t="s">
        <v>544</v>
      </c>
      <c r="B208" s="1" t="s">
        <v>624</v>
      </c>
      <c r="C208" s="4" t="s">
        <v>449</v>
      </c>
      <c r="D208" s="13" t="s">
        <v>625</v>
      </c>
      <c r="E208" s="2">
        <v>43186</v>
      </c>
      <c r="F208" s="1" t="s">
        <v>626</v>
      </c>
      <c r="G208" s="1"/>
      <c r="H208" s="29">
        <v>43190</v>
      </c>
      <c r="I208" t="str">
        <f>RIGHT(Tabell2_LK_Roslagen_Kvinnor[[#This Row],[Person]],2)</f>
        <v>89</v>
      </c>
      <c r="J208" t="str">
        <f>TEXT(Tabell2_LK_Roslagen_Kvinnor[[#This Row],[När]],"ÅÅÅÅ")</f>
        <v>2018</v>
      </c>
      <c r="K208">
        <f>IF(Tabell2_LK_Roslagen_Kvinnor[[#This Row],[Född]]&lt;"23",20,19)</f>
        <v>19</v>
      </c>
      <c r="L208" t="str">
        <f>CONCATENATE(Tabell2_LK_Roslagen_Kvinnor[[#This Row],[Århundrade]],Tabell2_LK_Roslagen_Kvinnor[[#This Row],[Född]])</f>
        <v>1989</v>
      </c>
      <c r="M208">
        <f>Tabell2_LK_Roslagen_Kvinnor[[#This Row],[År]]-Tabell2_LK_Roslagen_Kvinnor[[#This Row],[Född_år]]</f>
        <v>29</v>
      </c>
      <c r="N208" t="str">
        <f t="shared" si="3"/>
        <v>K/M Senior</v>
      </c>
    </row>
    <row r="209" spans="1:14">
      <c r="A209" s="1" t="s">
        <v>544</v>
      </c>
      <c r="B209" s="4" t="s">
        <v>268</v>
      </c>
      <c r="C209" s="4" t="s">
        <v>524</v>
      </c>
      <c r="D209" s="7" t="s">
        <v>97</v>
      </c>
      <c r="E209" s="5">
        <v>42896</v>
      </c>
      <c r="F209" s="4"/>
      <c r="G209" s="1"/>
      <c r="H209" s="29"/>
      <c r="I209" t="str">
        <f>RIGHT(Tabell2_LK_Roslagen_Kvinnor[[#This Row],[Person]],2)</f>
        <v>77</v>
      </c>
      <c r="J209" t="str">
        <f>TEXT(Tabell2_LK_Roslagen_Kvinnor[[#This Row],[När]],"ÅÅÅÅ")</f>
        <v>2017</v>
      </c>
      <c r="K209">
        <f>IF(Tabell2_LK_Roslagen_Kvinnor[[#This Row],[Född]]&lt;"23",20,19)</f>
        <v>19</v>
      </c>
      <c r="L209" t="str">
        <f>CONCATENATE(Tabell2_LK_Roslagen_Kvinnor[[#This Row],[Århundrade]],Tabell2_LK_Roslagen_Kvinnor[[#This Row],[Född]])</f>
        <v>1977</v>
      </c>
      <c r="M209">
        <f>Tabell2_LK_Roslagen_Kvinnor[[#This Row],[År]]-Tabell2_LK_Roslagen_Kvinnor[[#This Row],[Född_år]]</f>
        <v>40</v>
      </c>
      <c r="N209" t="str">
        <f t="shared" si="3"/>
        <v>K/M40-44</v>
      </c>
    </row>
    <row r="210" spans="1:14">
      <c r="A210" s="1" t="s">
        <v>544</v>
      </c>
      <c r="B210" s="14" t="s">
        <v>627</v>
      </c>
      <c r="C210" s="7" t="s">
        <v>449</v>
      </c>
      <c r="D210" s="13" t="s">
        <v>108</v>
      </c>
      <c r="E210" s="15">
        <v>43407</v>
      </c>
      <c r="F210" s="13" t="s">
        <v>280</v>
      </c>
      <c r="G210" s="13"/>
      <c r="H210" s="15">
        <v>43408</v>
      </c>
      <c r="I210" t="str">
        <f>RIGHT(Tabell2_LK_Roslagen_Kvinnor[[#This Row],[Person]],2)</f>
        <v>89</v>
      </c>
      <c r="J210" t="str">
        <f>TEXT(Tabell2_LK_Roslagen_Kvinnor[[#This Row],[När]],"ÅÅÅÅ")</f>
        <v>2018</v>
      </c>
      <c r="K210">
        <f>IF(Tabell2_LK_Roslagen_Kvinnor[[#This Row],[Född]]&lt;"23",20,19)</f>
        <v>19</v>
      </c>
      <c r="L210" t="str">
        <f>CONCATENATE(Tabell2_LK_Roslagen_Kvinnor[[#This Row],[Århundrade]],Tabell2_LK_Roslagen_Kvinnor[[#This Row],[Född]])</f>
        <v>1989</v>
      </c>
      <c r="M210">
        <f>Tabell2_LK_Roslagen_Kvinnor[[#This Row],[År]]-Tabell2_LK_Roslagen_Kvinnor[[#This Row],[Född_år]]</f>
        <v>29</v>
      </c>
      <c r="N210" t="str">
        <f t="shared" si="3"/>
        <v>K/M Senior</v>
      </c>
    </row>
    <row r="211" spans="1:14">
      <c r="A211" s="1" t="s">
        <v>544</v>
      </c>
      <c r="B211" s="4" t="s">
        <v>525</v>
      </c>
      <c r="C211" s="4" t="s">
        <v>449</v>
      </c>
      <c r="D211" s="4" t="s">
        <v>108</v>
      </c>
      <c r="E211" s="5">
        <v>42901</v>
      </c>
      <c r="F211" s="4"/>
      <c r="G211" s="4" t="s">
        <v>526</v>
      </c>
      <c r="H211" s="14"/>
      <c r="I211" t="str">
        <f>RIGHT(Tabell2_LK_Roslagen_Kvinnor[[#This Row],[Person]],2)</f>
        <v>89</v>
      </c>
      <c r="J211" t="str">
        <f>TEXT(Tabell2_LK_Roslagen_Kvinnor[[#This Row],[När]],"ÅÅÅÅ")</f>
        <v>2017</v>
      </c>
      <c r="K211">
        <f>IF(Tabell2_LK_Roslagen_Kvinnor[[#This Row],[Född]]&lt;"23",20,19)</f>
        <v>19</v>
      </c>
      <c r="L211" t="str">
        <f>CONCATENATE(Tabell2_LK_Roslagen_Kvinnor[[#This Row],[Århundrade]],Tabell2_LK_Roslagen_Kvinnor[[#This Row],[Född]])</f>
        <v>1989</v>
      </c>
      <c r="M211">
        <f>Tabell2_LK_Roslagen_Kvinnor[[#This Row],[År]]-Tabell2_LK_Roslagen_Kvinnor[[#This Row],[Född_år]]</f>
        <v>28</v>
      </c>
      <c r="N211" t="str">
        <f t="shared" si="3"/>
        <v>K/M Senior</v>
      </c>
    </row>
    <row r="212" spans="1:14">
      <c r="A212" s="1" t="s">
        <v>544</v>
      </c>
      <c r="B212" s="4" t="s">
        <v>527</v>
      </c>
      <c r="C212" s="4" t="s">
        <v>449</v>
      </c>
      <c r="D212" s="4" t="s">
        <v>93</v>
      </c>
      <c r="E212" s="5">
        <v>42959</v>
      </c>
      <c r="F212" s="4"/>
      <c r="G212" s="4"/>
      <c r="H212" s="14"/>
      <c r="I212" t="str">
        <f>RIGHT(Tabell2_LK_Roslagen_Kvinnor[[#This Row],[Person]],2)</f>
        <v>89</v>
      </c>
      <c r="J212" t="str">
        <f>TEXT(Tabell2_LK_Roslagen_Kvinnor[[#This Row],[När]],"ÅÅÅÅ")</f>
        <v>2017</v>
      </c>
      <c r="K212">
        <f>IF(Tabell2_LK_Roslagen_Kvinnor[[#This Row],[Född]]&lt;"23",20,19)</f>
        <v>19</v>
      </c>
      <c r="L212" t="str">
        <f>CONCATENATE(Tabell2_LK_Roslagen_Kvinnor[[#This Row],[Århundrade]],Tabell2_LK_Roslagen_Kvinnor[[#This Row],[Född]])</f>
        <v>1989</v>
      </c>
      <c r="M212">
        <f>Tabell2_LK_Roslagen_Kvinnor[[#This Row],[År]]-Tabell2_LK_Roslagen_Kvinnor[[#This Row],[Född_år]]</f>
        <v>28</v>
      </c>
      <c r="N212" t="str">
        <f t="shared" si="3"/>
        <v>K/M Senior</v>
      </c>
    </row>
    <row r="213" spans="1:14">
      <c r="A213" s="1" t="s">
        <v>544</v>
      </c>
      <c r="B213" s="1" t="s">
        <v>628</v>
      </c>
      <c r="C213" s="7" t="s">
        <v>449</v>
      </c>
      <c r="D213" s="1" t="s">
        <v>629</v>
      </c>
      <c r="E213" s="2">
        <v>43465</v>
      </c>
      <c r="F213" s="1" t="s">
        <v>630</v>
      </c>
      <c r="G213" s="1"/>
      <c r="H213" s="29">
        <v>43465</v>
      </c>
      <c r="I213" t="str">
        <f>RIGHT(Tabell2_LK_Roslagen_Kvinnor[[#This Row],[Person]],2)</f>
        <v>89</v>
      </c>
      <c r="J213" t="str">
        <f>TEXT(Tabell2_LK_Roslagen_Kvinnor[[#This Row],[När]],"ÅÅÅÅ")</f>
        <v>2018</v>
      </c>
      <c r="K213">
        <f>IF(Tabell2_LK_Roslagen_Kvinnor[[#This Row],[Född]]&lt;"23",20,19)</f>
        <v>19</v>
      </c>
      <c r="L213" t="str">
        <f>CONCATENATE(Tabell2_LK_Roslagen_Kvinnor[[#This Row],[Århundrade]],Tabell2_LK_Roslagen_Kvinnor[[#This Row],[Född]])</f>
        <v>1989</v>
      </c>
      <c r="M213">
        <f>Tabell2_LK_Roslagen_Kvinnor[[#This Row],[År]]-Tabell2_LK_Roslagen_Kvinnor[[#This Row],[Född_år]]</f>
        <v>29</v>
      </c>
      <c r="N213" t="str">
        <f t="shared" si="3"/>
        <v>K/M Senior</v>
      </c>
    </row>
    <row r="214" spans="1:14">
      <c r="A214" s="1" t="s">
        <v>544</v>
      </c>
      <c r="B214" s="4" t="s">
        <v>528</v>
      </c>
      <c r="C214" s="4" t="s">
        <v>449</v>
      </c>
      <c r="D214" s="4" t="s">
        <v>521</v>
      </c>
      <c r="E214" s="5">
        <v>43043</v>
      </c>
      <c r="F214" s="4"/>
      <c r="G214" s="4"/>
      <c r="H214" s="29">
        <v>43044</v>
      </c>
      <c r="I214" t="str">
        <f>RIGHT(Tabell2_LK_Roslagen_Kvinnor[[#This Row],[Person]],2)</f>
        <v>89</v>
      </c>
      <c r="J214" t="str">
        <f>TEXT(Tabell2_LK_Roslagen_Kvinnor[[#This Row],[När]],"ÅÅÅÅ")</f>
        <v>2017</v>
      </c>
      <c r="K214">
        <f>IF(Tabell2_LK_Roslagen_Kvinnor[[#This Row],[Född]]&lt;"23",20,19)</f>
        <v>19</v>
      </c>
      <c r="L214" t="str">
        <f>CONCATENATE(Tabell2_LK_Roslagen_Kvinnor[[#This Row],[Århundrade]],Tabell2_LK_Roslagen_Kvinnor[[#This Row],[Född]])</f>
        <v>1989</v>
      </c>
      <c r="M214">
        <f>Tabell2_LK_Roslagen_Kvinnor[[#This Row],[År]]-Tabell2_LK_Roslagen_Kvinnor[[#This Row],[Född_år]]</f>
        <v>28</v>
      </c>
      <c r="N214" t="str">
        <f t="shared" si="3"/>
        <v>K/M Senior</v>
      </c>
    </row>
    <row r="215" spans="1:14">
      <c r="A215" s="1" t="s">
        <v>544</v>
      </c>
      <c r="B215" s="1" t="s">
        <v>709</v>
      </c>
      <c r="C215" s="4" t="s">
        <v>703</v>
      </c>
      <c r="D215" s="4" t="s">
        <v>108</v>
      </c>
      <c r="E215" s="2">
        <v>43624</v>
      </c>
      <c r="F215" s="2" t="s">
        <v>710</v>
      </c>
      <c r="G215" s="1"/>
      <c r="H215" s="29">
        <v>43629</v>
      </c>
      <c r="I215" t="str">
        <f>RIGHT(Tabell2_LK_Roslagen_Kvinnor[[#This Row],[Person]],2)</f>
        <v>88</v>
      </c>
      <c r="J215" t="str">
        <f>TEXT(Tabell2_LK_Roslagen_Kvinnor[[#This Row],[När]],"ÅÅÅÅ")</f>
        <v>2019</v>
      </c>
      <c r="K215">
        <f>IF(Tabell2_LK_Roslagen_Kvinnor[[#This Row],[Född]]&lt;"23",20,19)</f>
        <v>19</v>
      </c>
      <c r="L215" t="str">
        <f>CONCATENATE(Tabell2_LK_Roslagen_Kvinnor[[#This Row],[Århundrade]],Tabell2_LK_Roslagen_Kvinnor[[#This Row],[Född]])</f>
        <v>1988</v>
      </c>
      <c r="M215">
        <f>Tabell2_LK_Roslagen_Kvinnor[[#This Row],[År]]-Tabell2_LK_Roslagen_Kvinnor[[#This Row],[Född_år]]</f>
        <v>31</v>
      </c>
      <c r="N215" t="str">
        <f t="shared" si="3"/>
        <v>K/M Senior</v>
      </c>
    </row>
    <row r="216" spans="1:14">
      <c r="A216" s="1" t="s">
        <v>544</v>
      </c>
      <c r="B216" s="1" t="s">
        <v>631</v>
      </c>
      <c r="C216" s="4" t="s">
        <v>632</v>
      </c>
      <c r="D216" s="13" t="s">
        <v>101</v>
      </c>
      <c r="E216" s="2">
        <v>43198</v>
      </c>
      <c r="F216" s="1" t="s">
        <v>239</v>
      </c>
      <c r="G216" s="1"/>
      <c r="H216" s="29">
        <v>43199</v>
      </c>
      <c r="I216" t="str">
        <f>RIGHT(Tabell2_LK_Roslagen_Kvinnor[[#This Row],[Person]],2)</f>
        <v>78</v>
      </c>
      <c r="J216" t="str">
        <f>TEXT(Tabell2_LK_Roslagen_Kvinnor[[#This Row],[När]],"ÅÅÅÅ")</f>
        <v>2018</v>
      </c>
      <c r="K216">
        <f>IF(Tabell2_LK_Roslagen_Kvinnor[[#This Row],[Född]]&lt;"23",20,19)</f>
        <v>19</v>
      </c>
      <c r="L216" t="str">
        <f>CONCATENATE(Tabell2_LK_Roslagen_Kvinnor[[#This Row],[Århundrade]],Tabell2_LK_Roslagen_Kvinnor[[#This Row],[Född]])</f>
        <v>1978</v>
      </c>
      <c r="M216">
        <f>Tabell2_LK_Roslagen_Kvinnor[[#This Row],[År]]-Tabell2_LK_Roslagen_Kvinnor[[#This Row],[Född_år]]</f>
        <v>40</v>
      </c>
      <c r="N216" t="str">
        <f t="shared" si="3"/>
        <v>K/M40-44</v>
      </c>
    </row>
    <row r="217" spans="1:14">
      <c r="A217" s="1" t="s">
        <v>544</v>
      </c>
      <c r="B217" s="1" t="s">
        <v>633</v>
      </c>
      <c r="C217" s="4" t="s">
        <v>632</v>
      </c>
      <c r="D217" s="13" t="s">
        <v>83</v>
      </c>
      <c r="E217" s="2">
        <v>43237</v>
      </c>
      <c r="F217" s="1" t="s">
        <v>241</v>
      </c>
      <c r="G217" s="1"/>
      <c r="H217" s="29">
        <v>43240</v>
      </c>
      <c r="I217" t="str">
        <f>RIGHT(Tabell2_LK_Roslagen_Kvinnor[[#This Row],[Person]],2)</f>
        <v>78</v>
      </c>
      <c r="J217" t="str">
        <f>TEXT(Tabell2_LK_Roslagen_Kvinnor[[#This Row],[När]],"ÅÅÅÅ")</f>
        <v>2018</v>
      </c>
      <c r="K217">
        <f>IF(Tabell2_LK_Roslagen_Kvinnor[[#This Row],[Född]]&lt;"23",20,19)</f>
        <v>19</v>
      </c>
      <c r="L217" t="str">
        <f>CONCATENATE(Tabell2_LK_Roslagen_Kvinnor[[#This Row],[Århundrade]],Tabell2_LK_Roslagen_Kvinnor[[#This Row],[Född]])</f>
        <v>1978</v>
      </c>
      <c r="M217">
        <f>Tabell2_LK_Roslagen_Kvinnor[[#This Row],[År]]-Tabell2_LK_Roslagen_Kvinnor[[#This Row],[Född_år]]</f>
        <v>40</v>
      </c>
      <c r="N217" t="str">
        <f t="shared" si="3"/>
        <v>K/M40-44</v>
      </c>
    </row>
    <row r="218" spans="1:14">
      <c r="A218" s="1" t="s">
        <v>544</v>
      </c>
      <c r="B218" s="1" t="s">
        <v>384</v>
      </c>
      <c r="C218" s="4" t="s">
        <v>703</v>
      </c>
      <c r="D218" s="7" t="s">
        <v>108</v>
      </c>
      <c r="E218" s="2">
        <v>43771</v>
      </c>
      <c r="F218" s="2" t="s">
        <v>280</v>
      </c>
      <c r="G218" s="1"/>
      <c r="H218" s="29">
        <v>43772</v>
      </c>
      <c r="I218" t="str">
        <f>RIGHT(Tabell2_LK_Roslagen_Kvinnor[[#This Row],[Person]],2)</f>
        <v>88</v>
      </c>
      <c r="J218" t="str">
        <f>TEXT(Tabell2_LK_Roslagen_Kvinnor[[#This Row],[När]],"ÅÅÅÅ")</f>
        <v>2019</v>
      </c>
      <c r="K218">
        <f>IF(Tabell2_LK_Roslagen_Kvinnor[[#This Row],[Född]]&lt;"23",20,19)</f>
        <v>19</v>
      </c>
      <c r="L218" t="str">
        <f>CONCATENATE(Tabell2_LK_Roslagen_Kvinnor[[#This Row],[Århundrade]],Tabell2_LK_Roslagen_Kvinnor[[#This Row],[Född]])</f>
        <v>1988</v>
      </c>
      <c r="M218">
        <f>Tabell2_LK_Roslagen_Kvinnor[[#This Row],[År]]-Tabell2_LK_Roslagen_Kvinnor[[#This Row],[Född_år]]</f>
        <v>31</v>
      </c>
      <c r="N218" t="str">
        <f t="shared" si="3"/>
        <v>K/M Senior</v>
      </c>
    </row>
    <row r="219" spans="1:14">
      <c r="A219" s="1" t="s">
        <v>544</v>
      </c>
      <c r="B219" s="1" t="s">
        <v>711</v>
      </c>
      <c r="C219" s="4" t="s">
        <v>632</v>
      </c>
      <c r="D219" s="7" t="s">
        <v>108</v>
      </c>
      <c r="E219" s="2">
        <v>43554</v>
      </c>
      <c r="F219" s="2" t="s">
        <v>266</v>
      </c>
      <c r="G219" s="1"/>
      <c r="H219" s="29">
        <v>43555</v>
      </c>
      <c r="I219" t="str">
        <f>RIGHT(Tabell2_LK_Roslagen_Kvinnor[[#This Row],[Person]],2)</f>
        <v>78</v>
      </c>
      <c r="J219" t="str">
        <f>TEXT(Tabell2_LK_Roslagen_Kvinnor[[#This Row],[När]],"ÅÅÅÅ")</f>
        <v>2019</v>
      </c>
      <c r="K219">
        <f>IF(Tabell2_LK_Roslagen_Kvinnor[[#This Row],[Född]]&lt;"23",20,19)</f>
        <v>19</v>
      </c>
      <c r="L219" t="str">
        <f>CONCATENATE(Tabell2_LK_Roslagen_Kvinnor[[#This Row],[Århundrade]],Tabell2_LK_Roslagen_Kvinnor[[#This Row],[Född]])</f>
        <v>1978</v>
      </c>
      <c r="M219">
        <f>Tabell2_LK_Roslagen_Kvinnor[[#This Row],[År]]-Tabell2_LK_Roslagen_Kvinnor[[#This Row],[Född_år]]</f>
        <v>41</v>
      </c>
      <c r="N219" t="str">
        <f t="shared" si="3"/>
        <v>K/M40-44</v>
      </c>
    </row>
    <row r="220" spans="1:14">
      <c r="A220" s="3" t="s">
        <v>544</v>
      </c>
      <c r="B220" s="1" t="s">
        <v>634</v>
      </c>
      <c r="C220" s="4" t="s">
        <v>449</v>
      </c>
      <c r="D220" s="13" t="s">
        <v>171</v>
      </c>
      <c r="E220" s="2">
        <v>43221</v>
      </c>
      <c r="F220" s="1" t="s">
        <v>635</v>
      </c>
      <c r="G220" s="1"/>
      <c r="H220" s="29">
        <v>43224</v>
      </c>
      <c r="I220" t="str">
        <f>RIGHT(Tabell2_LK_Roslagen_Kvinnor[[#This Row],[Person]],2)</f>
        <v>89</v>
      </c>
      <c r="J220" t="str">
        <f>TEXT(Tabell2_LK_Roslagen_Kvinnor[[#This Row],[När]],"ÅÅÅÅ")</f>
        <v>2018</v>
      </c>
      <c r="K220">
        <f>IF(Tabell2_LK_Roslagen_Kvinnor[[#This Row],[Född]]&lt;"23",20,19)</f>
        <v>19</v>
      </c>
      <c r="L220" t="str">
        <f>CONCATENATE(Tabell2_LK_Roslagen_Kvinnor[[#This Row],[Århundrade]],Tabell2_LK_Roslagen_Kvinnor[[#This Row],[Född]])</f>
        <v>1989</v>
      </c>
      <c r="M220">
        <f>Tabell2_LK_Roslagen_Kvinnor[[#This Row],[År]]-Tabell2_LK_Roslagen_Kvinnor[[#This Row],[Född_år]]</f>
        <v>29</v>
      </c>
      <c r="N220" t="str">
        <f t="shared" si="3"/>
        <v>K/M Senior</v>
      </c>
    </row>
    <row r="221" spans="1:14">
      <c r="A221" s="3" t="s">
        <v>544</v>
      </c>
      <c r="B221" s="4" t="s">
        <v>529</v>
      </c>
      <c r="C221" s="4" t="s">
        <v>449</v>
      </c>
      <c r="D221" s="7" t="s">
        <v>83</v>
      </c>
      <c r="E221" s="5">
        <v>42994</v>
      </c>
      <c r="F221" s="4"/>
      <c r="G221" s="4"/>
      <c r="H221" s="29">
        <v>42995</v>
      </c>
      <c r="I221" t="str">
        <f>RIGHT(Tabell2_LK_Roslagen_Kvinnor[[#This Row],[Person]],2)</f>
        <v>89</v>
      </c>
      <c r="J221" t="str">
        <f>TEXT(Tabell2_LK_Roslagen_Kvinnor[[#This Row],[När]],"ÅÅÅÅ")</f>
        <v>2017</v>
      </c>
      <c r="K221">
        <f>IF(Tabell2_LK_Roslagen_Kvinnor[[#This Row],[Född]]&lt;"23",20,19)</f>
        <v>19</v>
      </c>
      <c r="L221" t="str">
        <f>CONCATENATE(Tabell2_LK_Roslagen_Kvinnor[[#This Row],[Århundrade]],Tabell2_LK_Roslagen_Kvinnor[[#This Row],[Född]])</f>
        <v>1989</v>
      </c>
      <c r="M221">
        <f>Tabell2_LK_Roslagen_Kvinnor[[#This Row],[År]]-Tabell2_LK_Roslagen_Kvinnor[[#This Row],[Född_år]]</f>
        <v>28</v>
      </c>
      <c r="N221" t="str">
        <f t="shared" si="3"/>
        <v>K/M Senior</v>
      </c>
    </row>
    <row r="222" spans="1:14">
      <c r="A222" s="1" t="s">
        <v>544</v>
      </c>
      <c r="B222" s="1" t="s">
        <v>636</v>
      </c>
      <c r="C222" s="4" t="s">
        <v>463</v>
      </c>
      <c r="D222" s="13" t="s">
        <v>101</v>
      </c>
      <c r="E222" s="2">
        <v>43198</v>
      </c>
      <c r="F222" s="1" t="s">
        <v>239</v>
      </c>
      <c r="G222" s="1"/>
      <c r="H222" s="29">
        <v>43199</v>
      </c>
      <c r="I222" t="str">
        <f>RIGHT(Tabell2_LK_Roslagen_Kvinnor[[#This Row],[Person]],2)</f>
        <v>88</v>
      </c>
      <c r="J222" t="str">
        <f>TEXT(Tabell2_LK_Roslagen_Kvinnor[[#This Row],[När]],"ÅÅÅÅ")</f>
        <v>2018</v>
      </c>
      <c r="K222">
        <f>IF(Tabell2_LK_Roslagen_Kvinnor[[#This Row],[Född]]&lt;"23",20,19)</f>
        <v>19</v>
      </c>
      <c r="L222" t="str">
        <f>CONCATENATE(Tabell2_LK_Roslagen_Kvinnor[[#This Row],[Århundrade]],Tabell2_LK_Roslagen_Kvinnor[[#This Row],[Född]])</f>
        <v>1988</v>
      </c>
      <c r="M222">
        <f>Tabell2_LK_Roslagen_Kvinnor[[#This Row],[År]]-Tabell2_LK_Roslagen_Kvinnor[[#This Row],[Född_år]]</f>
        <v>30</v>
      </c>
      <c r="N222" t="str">
        <f t="shared" si="3"/>
        <v>K/M Senior</v>
      </c>
    </row>
    <row r="223" spans="1:14">
      <c r="A223" s="1" t="s">
        <v>544</v>
      </c>
      <c r="B223" s="1" t="s">
        <v>530</v>
      </c>
      <c r="C223" s="1" t="s">
        <v>472</v>
      </c>
      <c r="D223" s="13" t="s">
        <v>101</v>
      </c>
      <c r="E223" s="2">
        <v>42834</v>
      </c>
      <c r="F223" s="1"/>
      <c r="G223" s="1" t="s">
        <v>473</v>
      </c>
      <c r="H223" s="14"/>
      <c r="I223" t="str">
        <f>RIGHT(Tabell2_LK_Roslagen_Kvinnor[[#This Row],[Person]],2)</f>
        <v>81</v>
      </c>
      <c r="J223" t="str">
        <f>TEXT(Tabell2_LK_Roslagen_Kvinnor[[#This Row],[När]],"ÅÅÅÅ")</f>
        <v>2017</v>
      </c>
      <c r="K223">
        <f>IF(Tabell2_LK_Roslagen_Kvinnor[[#This Row],[Född]]&lt;"23",20,19)</f>
        <v>19</v>
      </c>
      <c r="L223" t="str">
        <f>CONCATENATE(Tabell2_LK_Roslagen_Kvinnor[[#This Row],[Århundrade]],Tabell2_LK_Roslagen_Kvinnor[[#This Row],[Född]])</f>
        <v>1981</v>
      </c>
      <c r="M223">
        <f>Tabell2_LK_Roslagen_Kvinnor[[#This Row],[År]]-Tabell2_LK_Roslagen_Kvinnor[[#This Row],[Född_år]]</f>
        <v>36</v>
      </c>
      <c r="N223" t="str">
        <f t="shared" si="3"/>
        <v>K/M35-39</v>
      </c>
    </row>
    <row r="224" spans="1:14">
      <c r="A224" s="1" t="s">
        <v>544</v>
      </c>
      <c r="B224" s="1" t="s">
        <v>637</v>
      </c>
      <c r="C224" s="4" t="s">
        <v>1380</v>
      </c>
      <c r="D224" s="13" t="s">
        <v>101</v>
      </c>
      <c r="E224" s="2">
        <v>43198</v>
      </c>
      <c r="F224" s="1" t="s">
        <v>239</v>
      </c>
      <c r="G224" s="1"/>
      <c r="H224" s="29">
        <v>43199</v>
      </c>
      <c r="I224" t="str">
        <f>RIGHT(Tabell2_LK_Roslagen_Kvinnor[[#This Row],[Person]],2)</f>
        <v>79</v>
      </c>
      <c r="J224" t="str">
        <f>TEXT(Tabell2_LK_Roslagen_Kvinnor[[#This Row],[När]],"ÅÅÅÅ")</f>
        <v>2018</v>
      </c>
      <c r="K224">
        <f>IF(Tabell2_LK_Roslagen_Kvinnor[[#This Row],[Född]]&lt;"23",20,19)</f>
        <v>19</v>
      </c>
      <c r="L224" t="str">
        <f>CONCATENATE(Tabell2_LK_Roslagen_Kvinnor[[#This Row],[Århundrade]],Tabell2_LK_Roslagen_Kvinnor[[#This Row],[Född]])</f>
        <v>1979</v>
      </c>
      <c r="M224">
        <f>Tabell2_LK_Roslagen_Kvinnor[[#This Row],[År]]-Tabell2_LK_Roslagen_Kvinnor[[#This Row],[Född_år]]</f>
        <v>39</v>
      </c>
      <c r="N224" t="str">
        <f t="shared" si="3"/>
        <v>K/M35-39</v>
      </c>
    </row>
    <row r="225" spans="1:14">
      <c r="A225" s="1" t="s">
        <v>544</v>
      </c>
      <c r="B225" s="1" t="s">
        <v>531</v>
      </c>
      <c r="C225" s="1" t="s">
        <v>596</v>
      </c>
      <c r="D225" s="13" t="s">
        <v>108</v>
      </c>
      <c r="E225" s="2">
        <v>42901</v>
      </c>
      <c r="F225" s="1"/>
      <c r="G225" s="1"/>
      <c r="H225" s="14"/>
      <c r="I225" t="str">
        <f>RIGHT(Tabell2_LK_Roslagen_Kvinnor[[#This Row],[Person]],2)</f>
        <v>81</v>
      </c>
      <c r="J225" t="str">
        <f>TEXT(Tabell2_LK_Roslagen_Kvinnor[[#This Row],[När]],"ÅÅÅÅ")</f>
        <v>2017</v>
      </c>
      <c r="K225">
        <f>IF(Tabell2_LK_Roslagen_Kvinnor[[#This Row],[Född]]&lt;"23",20,19)</f>
        <v>19</v>
      </c>
      <c r="L225" t="str">
        <f>CONCATENATE(Tabell2_LK_Roslagen_Kvinnor[[#This Row],[Århundrade]],Tabell2_LK_Roslagen_Kvinnor[[#This Row],[Född]])</f>
        <v>1981</v>
      </c>
      <c r="M225">
        <f>Tabell2_LK_Roslagen_Kvinnor[[#This Row],[År]]-Tabell2_LK_Roslagen_Kvinnor[[#This Row],[Född_år]]</f>
        <v>36</v>
      </c>
      <c r="N225" t="str">
        <f t="shared" si="3"/>
        <v>K/M35-39</v>
      </c>
    </row>
    <row r="226" spans="1:14">
      <c r="A226" s="1" t="s">
        <v>544</v>
      </c>
      <c r="B226" s="1" t="s">
        <v>712</v>
      </c>
      <c r="C226" s="4" t="s">
        <v>713</v>
      </c>
      <c r="D226" s="7" t="s">
        <v>108</v>
      </c>
      <c r="E226" s="2">
        <v>43629</v>
      </c>
      <c r="F226" s="2" t="s">
        <v>365</v>
      </c>
      <c r="G226" s="1" t="s">
        <v>714</v>
      </c>
      <c r="H226" s="29">
        <v>43630</v>
      </c>
      <c r="I226" t="str">
        <f>RIGHT(Tabell2_LK_Roslagen_Kvinnor[[#This Row],[Person]],2)</f>
        <v>65</v>
      </c>
      <c r="J226" t="str">
        <f>TEXT(Tabell2_LK_Roslagen_Kvinnor[[#This Row],[När]],"ÅÅÅÅ")</f>
        <v>2019</v>
      </c>
      <c r="K226">
        <f>IF(Tabell2_LK_Roslagen_Kvinnor[[#This Row],[Född]]&lt;"23",20,19)</f>
        <v>19</v>
      </c>
      <c r="L226" t="str">
        <f>CONCATENATE(Tabell2_LK_Roslagen_Kvinnor[[#This Row],[Århundrade]],Tabell2_LK_Roslagen_Kvinnor[[#This Row],[Född]])</f>
        <v>1965</v>
      </c>
      <c r="M226">
        <f>Tabell2_LK_Roslagen_Kvinnor[[#This Row],[År]]-Tabell2_LK_Roslagen_Kvinnor[[#This Row],[Född_år]]</f>
        <v>54</v>
      </c>
      <c r="N226" t="str">
        <f t="shared" si="3"/>
        <v>K/M50-54</v>
      </c>
    </row>
    <row r="227" spans="1:14">
      <c r="A227" s="1" t="s">
        <v>544</v>
      </c>
      <c r="B227" s="1" t="s">
        <v>638</v>
      </c>
      <c r="C227" s="4" t="s">
        <v>484</v>
      </c>
      <c r="D227" s="13" t="s">
        <v>108</v>
      </c>
      <c r="E227" s="2">
        <v>43265</v>
      </c>
      <c r="F227" s="1" t="s">
        <v>263</v>
      </c>
      <c r="G227" s="1"/>
      <c r="H227" s="29">
        <v>43266</v>
      </c>
      <c r="I227" t="str">
        <f>RIGHT(Tabell2_LK_Roslagen_Kvinnor[[#This Row],[Person]],2)</f>
        <v>74</v>
      </c>
      <c r="J227" t="str">
        <f>TEXT(Tabell2_LK_Roslagen_Kvinnor[[#This Row],[När]],"ÅÅÅÅ")</f>
        <v>2018</v>
      </c>
      <c r="K227">
        <f>IF(Tabell2_LK_Roslagen_Kvinnor[[#This Row],[Född]]&lt;"23",20,19)</f>
        <v>19</v>
      </c>
      <c r="L227" t="str">
        <f>CONCATENATE(Tabell2_LK_Roslagen_Kvinnor[[#This Row],[Århundrade]],Tabell2_LK_Roslagen_Kvinnor[[#This Row],[Född]])</f>
        <v>1974</v>
      </c>
      <c r="M227">
        <f>Tabell2_LK_Roslagen_Kvinnor[[#This Row],[År]]-Tabell2_LK_Roslagen_Kvinnor[[#This Row],[Född_år]]</f>
        <v>44</v>
      </c>
      <c r="N227" t="str">
        <f t="shared" si="3"/>
        <v>K/M40-44</v>
      </c>
    </row>
    <row r="228" spans="1:14">
      <c r="A228" s="1" t="s">
        <v>544</v>
      </c>
      <c r="B228" s="1" t="s">
        <v>715</v>
      </c>
      <c r="C228" s="4" t="s">
        <v>596</v>
      </c>
      <c r="D228" s="7" t="s">
        <v>108</v>
      </c>
      <c r="E228" s="2">
        <v>43708</v>
      </c>
      <c r="F228" s="2" t="s">
        <v>716</v>
      </c>
      <c r="G228" s="1"/>
      <c r="H228" s="29">
        <v>43710</v>
      </c>
      <c r="I228" t="str">
        <f>RIGHT(Tabell2_LK_Roslagen_Kvinnor[[#This Row],[Person]],2)</f>
        <v>81</v>
      </c>
      <c r="J228" t="str">
        <f>TEXT(Tabell2_LK_Roslagen_Kvinnor[[#This Row],[När]],"ÅÅÅÅ")</f>
        <v>2019</v>
      </c>
      <c r="K228">
        <f>IF(Tabell2_LK_Roslagen_Kvinnor[[#This Row],[Född]]&lt;"23",20,19)</f>
        <v>19</v>
      </c>
      <c r="L228" t="str">
        <f>CONCATENATE(Tabell2_LK_Roslagen_Kvinnor[[#This Row],[Århundrade]],Tabell2_LK_Roslagen_Kvinnor[[#This Row],[Född]])</f>
        <v>1981</v>
      </c>
      <c r="M228">
        <f>Tabell2_LK_Roslagen_Kvinnor[[#This Row],[År]]-Tabell2_LK_Roslagen_Kvinnor[[#This Row],[Född_år]]</f>
        <v>38</v>
      </c>
      <c r="N228" t="str">
        <f t="shared" si="3"/>
        <v>K/M35-39</v>
      </c>
    </row>
    <row r="229" spans="1:14">
      <c r="A229" s="1" t="s">
        <v>544</v>
      </c>
      <c r="B229" s="1" t="s">
        <v>639</v>
      </c>
      <c r="C229" s="4" t="s">
        <v>596</v>
      </c>
      <c r="D229" s="13" t="s">
        <v>108</v>
      </c>
      <c r="E229" s="2">
        <v>43330</v>
      </c>
      <c r="F229" s="1" t="s">
        <v>281</v>
      </c>
      <c r="G229" s="1"/>
      <c r="H229" s="29">
        <v>43332</v>
      </c>
      <c r="I229" t="str">
        <f>RIGHT(Tabell2_LK_Roslagen_Kvinnor[[#This Row],[Person]],2)</f>
        <v>81</v>
      </c>
      <c r="J229" t="str">
        <f>TEXT(Tabell2_LK_Roslagen_Kvinnor[[#This Row],[När]],"ÅÅÅÅ")</f>
        <v>2018</v>
      </c>
      <c r="K229">
        <f>IF(Tabell2_LK_Roslagen_Kvinnor[[#This Row],[Född]]&lt;"23",20,19)</f>
        <v>19</v>
      </c>
      <c r="L229" t="str">
        <f>CONCATENATE(Tabell2_LK_Roslagen_Kvinnor[[#This Row],[Århundrade]],Tabell2_LK_Roslagen_Kvinnor[[#This Row],[Född]])</f>
        <v>1981</v>
      </c>
      <c r="M229">
        <f>Tabell2_LK_Roslagen_Kvinnor[[#This Row],[År]]-Tabell2_LK_Roslagen_Kvinnor[[#This Row],[Född_år]]</f>
        <v>37</v>
      </c>
      <c r="N229" t="str">
        <f t="shared" si="3"/>
        <v>K/M35-39</v>
      </c>
    </row>
    <row r="230" spans="1:14">
      <c r="A230" s="1" t="s">
        <v>544</v>
      </c>
      <c r="B230" s="1" t="s">
        <v>639</v>
      </c>
      <c r="C230" s="4" t="s">
        <v>596</v>
      </c>
      <c r="D230" s="13" t="s">
        <v>108</v>
      </c>
      <c r="E230" s="2">
        <v>43344</v>
      </c>
      <c r="F230" s="1" t="s">
        <v>618</v>
      </c>
      <c r="G230" s="1"/>
      <c r="H230" s="29">
        <v>43344</v>
      </c>
      <c r="I230" t="str">
        <f>RIGHT(Tabell2_LK_Roslagen_Kvinnor[[#This Row],[Person]],2)</f>
        <v>81</v>
      </c>
      <c r="J230" t="str">
        <f>TEXT(Tabell2_LK_Roslagen_Kvinnor[[#This Row],[När]],"ÅÅÅÅ")</f>
        <v>2018</v>
      </c>
      <c r="K230">
        <f>IF(Tabell2_LK_Roslagen_Kvinnor[[#This Row],[Född]]&lt;"23",20,19)</f>
        <v>19</v>
      </c>
      <c r="L230" t="str">
        <f>CONCATENATE(Tabell2_LK_Roslagen_Kvinnor[[#This Row],[Århundrade]],Tabell2_LK_Roslagen_Kvinnor[[#This Row],[Född]])</f>
        <v>1981</v>
      </c>
      <c r="M230">
        <f>Tabell2_LK_Roslagen_Kvinnor[[#This Row],[År]]-Tabell2_LK_Roslagen_Kvinnor[[#This Row],[Född_år]]</f>
        <v>37</v>
      </c>
      <c r="N230" t="str">
        <f t="shared" si="3"/>
        <v>K/M35-39</v>
      </c>
    </row>
    <row r="231" spans="1:14">
      <c r="A231" s="1" t="s">
        <v>544</v>
      </c>
      <c r="B231" s="1" t="s">
        <v>717</v>
      </c>
      <c r="C231" s="4" t="s">
        <v>713</v>
      </c>
      <c r="D231" s="7" t="s">
        <v>108</v>
      </c>
      <c r="E231" s="2">
        <v>43694</v>
      </c>
      <c r="F231" s="2" t="s">
        <v>281</v>
      </c>
      <c r="G231" s="1"/>
      <c r="H231" s="29">
        <v>43696</v>
      </c>
      <c r="I231" t="str">
        <f>RIGHT(Tabell2_LK_Roslagen_Kvinnor[[#This Row],[Person]],2)</f>
        <v>65</v>
      </c>
      <c r="J231" t="str">
        <f>TEXT(Tabell2_LK_Roslagen_Kvinnor[[#This Row],[När]],"ÅÅÅÅ")</f>
        <v>2019</v>
      </c>
      <c r="K231">
        <f>IF(Tabell2_LK_Roslagen_Kvinnor[[#This Row],[Född]]&lt;"23",20,19)</f>
        <v>19</v>
      </c>
      <c r="L231" t="str">
        <f>CONCATENATE(Tabell2_LK_Roslagen_Kvinnor[[#This Row],[Århundrade]],Tabell2_LK_Roslagen_Kvinnor[[#This Row],[Född]])</f>
        <v>1965</v>
      </c>
      <c r="M231">
        <f>Tabell2_LK_Roslagen_Kvinnor[[#This Row],[År]]-Tabell2_LK_Roslagen_Kvinnor[[#This Row],[Född_år]]</f>
        <v>54</v>
      </c>
      <c r="N231" t="str">
        <f t="shared" si="3"/>
        <v>K/M50-54</v>
      </c>
    </row>
    <row r="232" spans="1:14">
      <c r="A232" s="1" t="s">
        <v>544</v>
      </c>
      <c r="B232" s="24" t="s">
        <v>640</v>
      </c>
      <c r="C232" s="1" t="s">
        <v>1028</v>
      </c>
      <c r="D232" s="7" t="s">
        <v>1052</v>
      </c>
      <c r="E232" s="5">
        <v>44807</v>
      </c>
      <c r="F232" s="4" t="s">
        <v>716</v>
      </c>
      <c r="G232" s="4" t="s">
        <v>615</v>
      </c>
      <c r="H232" s="29">
        <v>44808</v>
      </c>
      <c r="I232" t="str">
        <f>RIGHT(Tabell2_LK_Roslagen_Kvinnor[[#This Row],[Person]],2)</f>
        <v>75</v>
      </c>
      <c r="J232" t="str">
        <f>TEXT(Tabell2_LK_Roslagen_Kvinnor[[#This Row],[När]],"ÅÅÅÅ")</f>
        <v>2022</v>
      </c>
      <c r="K232">
        <f>IF(Tabell2_LK_Roslagen_Kvinnor[[#This Row],[Född]]&lt;"23",20,19)</f>
        <v>19</v>
      </c>
      <c r="L232" t="str">
        <f>CONCATENATE(Tabell2_LK_Roslagen_Kvinnor[[#This Row],[Århundrade]],Tabell2_LK_Roslagen_Kvinnor[[#This Row],[Född]])</f>
        <v>1975</v>
      </c>
      <c r="M232">
        <f>Tabell2_LK_Roslagen_Kvinnor[[#This Row],[År]]-Tabell2_LK_Roslagen_Kvinnor[[#This Row],[Född_år]]</f>
        <v>47</v>
      </c>
      <c r="N232" t="str">
        <f t="shared" si="3"/>
        <v>K/M45-49</v>
      </c>
    </row>
    <row r="233" spans="1:14">
      <c r="A233" s="1" t="s">
        <v>544</v>
      </c>
      <c r="B233" s="1" t="s">
        <v>640</v>
      </c>
      <c r="C233" s="4" t="s">
        <v>449</v>
      </c>
      <c r="D233" s="1" t="s">
        <v>108</v>
      </c>
      <c r="E233" s="2">
        <v>43260</v>
      </c>
      <c r="F233" s="1" t="s">
        <v>641</v>
      </c>
      <c r="G233" s="1"/>
      <c r="H233" s="29">
        <v>43262</v>
      </c>
      <c r="I233" t="str">
        <f>RIGHT(Tabell2_LK_Roslagen_Kvinnor[[#This Row],[Person]],2)</f>
        <v>89</v>
      </c>
      <c r="J233" t="str">
        <f>TEXT(Tabell2_LK_Roslagen_Kvinnor[[#This Row],[När]],"ÅÅÅÅ")</f>
        <v>2018</v>
      </c>
      <c r="K233">
        <f>IF(Tabell2_LK_Roslagen_Kvinnor[[#This Row],[Född]]&lt;"23",20,19)</f>
        <v>19</v>
      </c>
      <c r="L233" t="str">
        <f>CONCATENATE(Tabell2_LK_Roslagen_Kvinnor[[#This Row],[Århundrade]],Tabell2_LK_Roslagen_Kvinnor[[#This Row],[Född]])</f>
        <v>1989</v>
      </c>
      <c r="M233">
        <f>Tabell2_LK_Roslagen_Kvinnor[[#This Row],[År]]-Tabell2_LK_Roslagen_Kvinnor[[#This Row],[Född_år]]</f>
        <v>29</v>
      </c>
      <c r="N233" t="str">
        <f t="shared" si="3"/>
        <v>K/M Senior</v>
      </c>
    </row>
    <row r="234" spans="1:14">
      <c r="A234" s="1" t="s">
        <v>544</v>
      </c>
      <c r="B234" s="1" t="s">
        <v>718</v>
      </c>
      <c r="C234" s="4" t="s">
        <v>713</v>
      </c>
      <c r="D234" s="4" t="s">
        <v>101</v>
      </c>
      <c r="E234" s="2">
        <v>43562</v>
      </c>
      <c r="F234" s="2" t="s">
        <v>239</v>
      </c>
      <c r="G234" s="1" t="s">
        <v>714</v>
      </c>
      <c r="H234" s="29">
        <v>43566</v>
      </c>
      <c r="I234" t="str">
        <f>RIGHT(Tabell2_LK_Roslagen_Kvinnor[[#This Row],[Person]],2)</f>
        <v>65</v>
      </c>
      <c r="J234" t="str">
        <f>TEXT(Tabell2_LK_Roslagen_Kvinnor[[#This Row],[När]],"ÅÅÅÅ")</f>
        <v>2019</v>
      </c>
      <c r="K234">
        <f>IF(Tabell2_LK_Roslagen_Kvinnor[[#This Row],[Född]]&lt;"23",20,19)</f>
        <v>19</v>
      </c>
      <c r="L234" t="str">
        <f>CONCATENATE(Tabell2_LK_Roslagen_Kvinnor[[#This Row],[Århundrade]],Tabell2_LK_Roslagen_Kvinnor[[#This Row],[Född]])</f>
        <v>1965</v>
      </c>
      <c r="M234">
        <f>Tabell2_LK_Roslagen_Kvinnor[[#This Row],[År]]-Tabell2_LK_Roslagen_Kvinnor[[#This Row],[Född_år]]</f>
        <v>54</v>
      </c>
      <c r="N234" t="str">
        <f t="shared" si="3"/>
        <v>K/M50-54</v>
      </c>
    </row>
    <row r="235" spans="1:14">
      <c r="A235" s="1" t="s">
        <v>544</v>
      </c>
      <c r="B235" s="4" t="s">
        <v>1022</v>
      </c>
      <c r="C235" s="4" t="s">
        <v>608</v>
      </c>
      <c r="D235" s="4" t="s">
        <v>89</v>
      </c>
      <c r="E235" s="5">
        <v>44472</v>
      </c>
      <c r="F235" s="4" t="s">
        <v>271</v>
      </c>
      <c r="G235" s="4"/>
      <c r="H235" s="29">
        <v>44472</v>
      </c>
      <c r="I235" t="str">
        <f>RIGHT(Tabell2_LK_Roslagen_Kvinnor[[#This Row],[Person]],2)</f>
        <v>93</v>
      </c>
      <c r="J235" t="str">
        <f>TEXT(Tabell2_LK_Roslagen_Kvinnor[[#This Row],[När]],"ÅÅÅÅ")</f>
        <v>2021</v>
      </c>
      <c r="K235">
        <f>IF(Tabell2_LK_Roslagen_Kvinnor[[#This Row],[Född]]&lt;"23",20,19)</f>
        <v>19</v>
      </c>
      <c r="L235" t="str">
        <f>CONCATENATE(Tabell2_LK_Roslagen_Kvinnor[[#This Row],[Århundrade]],Tabell2_LK_Roslagen_Kvinnor[[#This Row],[Född]])</f>
        <v>1993</v>
      </c>
      <c r="M235">
        <f>Tabell2_LK_Roslagen_Kvinnor[[#This Row],[År]]-Tabell2_LK_Roslagen_Kvinnor[[#This Row],[Född_år]]</f>
        <v>28</v>
      </c>
      <c r="N235" t="str">
        <f t="shared" si="3"/>
        <v>K/M Senior</v>
      </c>
    </row>
    <row r="236" spans="1:14">
      <c r="A236" s="1" t="s">
        <v>544</v>
      </c>
      <c r="B236" s="4" t="s">
        <v>820</v>
      </c>
      <c r="C236" s="4" t="s">
        <v>703</v>
      </c>
      <c r="D236" s="4" t="s">
        <v>235</v>
      </c>
      <c r="E236" s="5">
        <v>43876</v>
      </c>
      <c r="F236" s="4" t="s">
        <v>821</v>
      </c>
      <c r="G236" s="4" t="s">
        <v>822</v>
      </c>
      <c r="H236" s="29">
        <v>43878</v>
      </c>
      <c r="I236" t="str">
        <f>RIGHT(Tabell2_LK_Roslagen_Kvinnor[[#This Row],[Person]],2)</f>
        <v>88</v>
      </c>
      <c r="J236" t="str">
        <f>TEXT(Tabell2_LK_Roslagen_Kvinnor[[#This Row],[När]],"ÅÅÅÅ")</f>
        <v>2020</v>
      </c>
      <c r="K236">
        <f>IF(Tabell2_LK_Roslagen_Kvinnor[[#This Row],[Född]]&lt;"23",20,19)</f>
        <v>19</v>
      </c>
      <c r="L236" t="str">
        <f>CONCATENATE(Tabell2_LK_Roslagen_Kvinnor[[#This Row],[Århundrade]],Tabell2_LK_Roslagen_Kvinnor[[#This Row],[Född]])</f>
        <v>1988</v>
      </c>
      <c r="M236">
        <f>Tabell2_LK_Roslagen_Kvinnor[[#This Row],[År]]-Tabell2_LK_Roslagen_Kvinnor[[#This Row],[Född_år]]</f>
        <v>32</v>
      </c>
      <c r="N236" t="str">
        <f t="shared" si="3"/>
        <v>K/M Senior</v>
      </c>
    </row>
    <row r="237" spans="1:14">
      <c r="A237" s="1" t="s">
        <v>544</v>
      </c>
      <c r="B237" s="4" t="s">
        <v>823</v>
      </c>
      <c r="C237" s="4" t="s">
        <v>824</v>
      </c>
      <c r="D237" s="4" t="s">
        <v>235</v>
      </c>
      <c r="E237" s="5">
        <v>43876</v>
      </c>
      <c r="F237" s="4" t="s">
        <v>818</v>
      </c>
      <c r="G237" s="4" t="s">
        <v>825</v>
      </c>
      <c r="H237" s="29">
        <v>43878</v>
      </c>
      <c r="I237" t="str">
        <f>RIGHT(Tabell2_LK_Roslagen_Kvinnor[[#This Row],[Person]],2)</f>
        <v>65</v>
      </c>
      <c r="J237" t="str">
        <f>TEXT(Tabell2_LK_Roslagen_Kvinnor[[#This Row],[När]],"ÅÅÅÅ")</f>
        <v>2020</v>
      </c>
      <c r="K237">
        <f>IF(Tabell2_LK_Roslagen_Kvinnor[[#This Row],[Född]]&lt;"23",20,19)</f>
        <v>19</v>
      </c>
      <c r="L237" t="str">
        <f>CONCATENATE(Tabell2_LK_Roslagen_Kvinnor[[#This Row],[Århundrade]],Tabell2_LK_Roslagen_Kvinnor[[#This Row],[Född]])</f>
        <v>1965</v>
      </c>
      <c r="M237">
        <f>Tabell2_LK_Roslagen_Kvinnor[[#This Row],[År]]-Tabell2_LK_Roslagen_Kvinnor[[#This Row],[Född_år]]</f>
        <v>55</v>
      </c>
      <c r="N237" t="str">
        <f t="shared" si="3"/>
        <v>K/M55-59</v>
      </c>
    </row>
    <row r="238" spans="1:14">
      <c r="A238" s="1" t="s">
        <v>544</v>
      </c>
      <c r="B238" s="24" t="s">
        <v>1086</v>
      </c>
      <c r="C238" s="4" t="s">
        <v>1000</v>
      </c>
      <c r="D238" s="4" t="s">
        <v>700</v>
      </c>
      <c r="E238" s="5">
        <v>44669</v>
      </c>
      <c r="F238" s="4" t="s">
        <v>701</v>
      </c>
      <c r="G238" s="4"/>
      <c r="H238" s="29">
        <v>44705</v>
      </c>
      <c r="I238" t="str">
        <f>RIGHT(Tabell2_LK_Roslagen_Kvinnor[[#This Row],[Person]],2)</f>
        <v>93</v>
      </c>
      <c r="J238" t="str">
        <f>TEXT(Tabell2_LK_Roslagen_Kvinnor[[#This Row],[När]],"ÅÅÅÅ")</f>
        <v>2022</v>
      </c>
      <c r="K238">
        <f>IF(Tabell2_LK_Roslagen_Kvinnor[[#This Row],[Född]]&lt;"23",20,19)</f>
        <v>19</v>
      </c>
      <c r="L238" t="str">
        <f>CONCATENATE(Tabell2_LK_Roslagen_Kvinnor[[#This Row],[Århundrade]],Tabell2_LK_Roslagen_Kvinnor[[#This Row],[Född]])</f>
        <v>1993</v>
      </c>
      <c r="M238">
        <f>Tabell2_LK_Roslagen_Kvinnor[[#This Row],[År]]-Tabell2_LK_Roslagen_Kvinnor[[#This Row],[Född_år]]</f>
        <v>29</v>
      </c>
      <c r="N238" t="str">
        <f t="shared" si="3"/>
        <v>K/M Senior</v>
      </c>
    </row>
    <row r="239" spans="1:14">
      <c r="A239" s="1" t="s">
        <v>544</v>
      </c>
      <c r="B239" s="1" t="s">
        <v>642</v>
      </c>
      <c r="C239" s="4" t="s">
        <v>632</v>
      </c>
      <c r="D239" s="1" t="s">
        <v>89</v>
      </c>
      <c r="E239" s="2">
        <v>43387</v>
      </c>
      <c r="F239" s="1" t="s">
        <v>271</v>
      </c>
      <c r="G239" s="1"/>
      <c r="H239" s="29">
        <v>43388</v>
      </c>
      <c r="I239" t="str">
        <f>RIGHT(Tabell2_LK_Roslagen_Kvinnor[[#This Row],[Person]],2)</f>
        <v>78</v>
      </c>
      <c r="J239" t="str">
        <f>TEXT(Tabell2_LK_Roslagen_Kvinnor[[#This Row],[När]],"ÅÅÅÅ")</f>
        <v>2018</v>
      </c>
      <c r="K239">
        <f>IF(Tabell2_LK_Roslagen_Kvinnor[[#This Row],[Född]]&lt;"23",20,19)</f>
        <v>19</v>
      </c>
      <c r="L239" t="str">
        <f>CONCATENATE(Tabell2_LK_Roslagen_Kvinnor[[#This Row],[Århundrade]],Tabell2_LK_Roslagen_Kvinnor[[#This Row],[Född]])</f>
        <v>1978</v>
      </c>
      <c r="M239">
        <f>Tabell2_LK_Roslagen_Kvinnor[[#This Row],[År]]-Tabell2_LK_Roslagen_Kvinnor[[#This Row],[Född_år]]</f>
        <v>40</v>
      </c>
      <c r="N239" t="str">
        <f t="shared" si="3"/>
        <v>K/M40-44</v>
      </c>
    </row>
    <row r="240" spans="1:14">
      <c r="A240" s="1" t="s">
        <v>544</v>
      </c>
      <c r="B240" s="1" t="s">
        <v>532</v>
      </c>
      <c r="C240" s="4" t="s">
        <v>1380</v>
      </c>
      <c r="D240" s="1" t="s">
        <v>171</v>
      </c>
      <c r="E240" s="2">
        <v>42856</v>
      </c>
      <c r="F240" s="1"/>
      <c r="G240" s="1"/>
      <c r="H240" s="29">
        <v>43020</v>
      </c>
      <c r="I240" t="str">
        <f>RIGHT(Tabell2_LK_Roslagen_Kvinnor[[#This Row],[Person]],2)</f>
        <v>79</v>
      </c>
      <c r="J240" t="str">
        <f>TEXT(Tabell2_LK_Roslagen_Kvinnor[[#This Row],[När]],"ÅÅÅÅ")</f>
        <v>2017</v>
      </c>
      <c r="K240">
        <f>IF(Tabell2_LK_Roslagen_Kvinnor[[#This Row],[Född]]&lt;"23",20,19)</f>
        <v>19</v>
      </c>
      <c r="L240" t="str">
        <f>CONCATENATE(Tabell2_LK_Roslagen_Kvinnor[[#This Row],[Århundrade]],Tabell2_LK_Roslagen_Kvinnor[[#This Row],[Född]])</f>
        <v>1979</v>
      </c>
      <c r="M240">
        <f>Tabell2_LK_Roslagen_Kvinnor[[#This Row],[År]]-Tabell2_LK_Roslagen_Kvinnor[[#This Row],[Född_år]]</f>
        <v>38</v>
      </c>
      <c r="N240" t="str">
        <f t="shared" si="3"/>
        <v>K/M35-39</v>
      </c>
    </row>
    <row r="241" spans="1:14">
      <c r="A241" s="1" t="s">
        <v>544</v>
      </c>
      <c r="B241" s="24" t="s">
        <v>1389</v>
      </c>
      <c r="C241" s="4" t="s">
        <v>1028</v>
      </c>
      <c r="D241" s="4" t="s">
        <v>1017</v>
      </c>
      <c r="E241" s="5">
        <v>45045</v>
      </c>
      <c r="F241" s="5" t="s">
        <v>1202</v>
      </c>
      <c r="G241" s="1"/>
      <c r="H241" s="29">
        <v>45047</v>
      </c>
      <c r="I241" t="str">
        <f>RIGHT(Tabell2_LK_Roslagen_Kvinnor[[#This Row],[Person]],2)</f>
        <v>75</v>
      </c>
      <c r="J241" t="str">
        <f>TEXT(Tabell2_LK_Roslagen_Kvinnor[[#This Row],[När]],"ÅÅÅÅ")</f>
        <v>2023</v>
      </c>
      <c r="K241">
        <f>IF(Tabell2_LK_Roslagen_Kvinnor[[#This Row],[Född]]&lt;"23",20,19)</f>
        <v>19</v>
      </c>
      <c r="L241" t="str">
        <f>CONCATENATE(Tabell2_LK_Roslagen_Kvinnor[[#This Row],[Århundrade]],Tabell2_LK_Roslagen_Kvinnor[[#This Row],[Född]])</f>
        <v>1975</v>
      </c>
      <c r="M241">
        <f>Tabell2_LK_Roslagen_Kvinnor[[#This Row],[År]]-Tabell2_LK_Roslagen_Kvinnor[[#This Row],[Född_år]]</f>
        <v>48</v>
      </c>
      <c r="N241" t="str">
        <f t="shared" si="3"/>
        <v>K/M45-49</v>
      </c>
    </row>
    <row r="242" spans="1:14">
      <c r="A242" s="1" t="s">
        <v>544</v>
      </c>
      <c r="B242" s="1" t="s">
        <v>533</v>
      </c>
      <c r="C242" s="4" t="s">
        <v>632</v>
      </c>
      <c r="D242" s="1" t="s">
        <v>83</v>
      </c>
      <c r="E242" s="2">
        <v>42873</v>
      </c>
      <c r="F242" s="1"/>
      <c r="G242" s="1"/>
      <c r="H242" s="14"/>
      <c r="I242" t="str">
        <f>RIGHT(Tabell2_LK_Roslagen_Kvinnor[[#This Row],[Person]],2)</f>
        <v>78</v>
      </c>
      <c r="J242" t="str">
        <f>TEXT(Tabell2_LK_Roslagen_Kvinnor[[#This Row],[När]],"ÅÅÅÅ")</f>
        <v>2017</v>
      </c>
      <c r="K242">
        <f>IF(Tabell2_LK_Roslagen_Kvinnor[[#This Row],[Född]]&lt;"23",20,19)</f>
        <v>19</v>
      </c>
      <c r="L242" t="str">
        <f>CONCATENATE(Tabell2_LK_Roslagen_Kvinnor[[#This Row],[Århundrade]],Tabell2_LK_Roslagen_Kvinnor[[#This Row],[Född]])</f>
        <v>1978</v>
      </c>
      <c r="M242">
        <f>Tabell2_LK_Roslagen_Kvinnor[[#This Row],[År]]-Tabell2_LK_Roslagen_Kvinnor[[#This Row],[Född_år]]</f>
        <v>39</v>
      </c>
      <c r="N242" t="str">
        <f t="shared" si="3"/>
        <v>K/M35-39</v>
      </c>
    </row>
    <row r="243" spans="1:14">
      <c r="A243" s="1" t="s">
        <v>544</v>
      </c>
      <c r="B243" s="1" t="s">
        <v>534</v>
      </c>
      <c r="C243" s="1" t="s">
        <v>437</v>
      </c>
      <c r="D243" s="1" t="s">
        <v>89</v>
      </c>
      <c r="E243" s="2">
        <v>43016</v>
      </c>
      <c r="F243" s="1"/>
      <c r="G243" s="1"/>
      <c r="H243" s="29">
        <v>43017</v>
      </c>
      <c r="I243" t="str">
        <f>RIGHT(Tabell2_LK_Roslagen_Kvinnor[[#This Row],[Person]],2)</f>
        <v>86</v>
      </c>
      <c r="J243" t="str">
        <f>TEXT(Tabell2_LK_Roslagen_Kvinnor[[#This Row],[När]],"ÅÅÅÅ")</f>
        <v>2017</v>
      </c>
      <c r="K243">
        <f>IF(Tabell2_LK_Roslagen_Kvinnor[[#This Row],[Född]]&lt;"23",20,19)</f>
        <v>19</v>
      </c>
      <c r="L243" t="str">
        <f>CONCATENATE(Tabell2_LK_Roslagen_Kvinnor[[#This Row],[Århundrade]],Tabell2_LK_Roslagen_Kvinnor[[#This Row],[Född]])</f>
        <v>1986</v>
      </c>
      <c r="M243">
        <f>Tabell2_LK_Roslagen_Kvinnor[[#This Row],[År]]-Tabell2_LK_Roslagen_Kvinnor[[#This Row],[Född_år]]</f>
        <v>31</v>
      </c>
      <c r="N243" t="str">
        <f t="shared" si="3"/>
        <v>K/M Senior</v>
      </c>
    </row>
    <row r="244" spans="1:14">
      <c r="A244" s="1" t="s">
        <v>544</v>
      </c>
      <c r="B244" s="1" t="s">
        <v>535</v>
      </c>
      <c r="C244" s="1" t="s">
        <v>452</v>
      </c>
      <c r="D244" s="1" t="s">
        <v>89</v>
      </c>
      <c r="E244" s="2">
        <v>43016</v>
      </c>
      <c r="F244" s="1"/>
      <c r="G244" s="1" t="s">
        <v>453</v>
      </c>
      <c r="H244" s="29">
        <v>43017</v>
      </c>
      <c r="I244" t="str">
        <f>RIGHT(Tabell2_LK_Roslagen_Kvinnor[[#This Row],[Person]],2)</f>
        <v>71</v>
      </c>
      <c r="J244" t="str">
        <f>TEXT(Tabell2_LK_Roslagen_Kvinnor[[#This Row],[När]],"ÅÅÅÅ")</f>
        <v>2017</v>
      </c>
      <c r="K244">
        <f>IF(Tabell2_LK_Roslagen_Kvinnor[[#This Row],[Född]]&lt;"23",20,19)</f>
        <v>19</v>
      </c>
      <c r="L244" t="str">
        <f>CONCATENATE(Tabell2_LK_Roslagen_Kvinnor[[#This Row],[Århundrade]],Tabell2_LK_Roslagen_Kvinnor[[#This Row],[Född]])</f>
        <v>1971</v>
      </c>
      <c r="M244">
        <f>Tabell2_LK_Roslagen_Kvinnor[[#This Row],[År]]-Tabell2_LK_Roslagen_Kvinnor[[#This Row],[Född_år]]</f>
        <v>46</v>
      </c>
      <c r="N244" t="str">
        <f t="shared" si="3"/>
        <v>K/M45-49</v>
      </c>
    </row>
    <row r="245" spans="1:14">
      <c r="A245" s="1" t="s">
        <v>544</v>
      </c>
      <c r="B245" s="1" t="s">
        <v>773</v>
      </c>
      <c r="C245" s="4" t="s">
        <v>674</v>
      </c>
      <c r="D245" s="4" t="s">
        <v>108</v>
      </c>
      <c r="E245" s="2">
        <v>43751</v>
      </c>
      <c r="F245" s="2" t="s">
        <v>769</v>
      </c>
      <c r="G245" s="1"/>
      <c r="H245" s="29">
        <v>43752</v>
      </c>
      <c r="I245" t="str">
        <f>RIGHT(Tabell2_LK_Roslagen_Kvinnor[[#This Row],[Person]],2)</f>
        <v>79</v>
      </c>
      <c r="J245" t="str">
        <f>TEXT(Tabell2_LK_Roslagen_Kvinnor[[#This Row],[När]],"ÅÅÅÅ")</f>
        <v>2019</v>
      </c>
      <c r="K245">
        <f>IF(Tabell2_LK_Roslagen_Kvinnor[[#This Row],[Född]]&lt;"23",20,19)</f>
        <v>19</v>
      </c>
      <c r="L245" t="str">
        <f>CONCATENATE(Tabell2_LK_Roslagen_Kvinnor[[#This Row],[Århundrade]],Tabell2_LK_Roslagen_Kvinnor[[#This Row],[Född]])</f>
        <v>1979</v>
      </c>
      <c r="M245">
        <f>Tabell2_LK_Roslagen_Kvinnor[[#This Row],[År]]-Tabell2_LK_Roslagen_Kvinnor[[#This Row],[Född_år]]</f>
        <v>40</v>
      </c>
      <c r="N245" t="str">
        <f t="shared" si="3"/>
        <v>K/M40-44</v>
      </c>
    </row>
    <row r="246" spans="1:14">
      <c r="A246" s="1" t="s">
        <v>544</v>
      </c>
      <c r="B246" s="1" t="s">
        <v>643</v>
      </c>
      <c r="C246" s="4" t="s">
        <v>437</v>
      </c>
      <c r="D246" s="1" t="s">
        <v>101</v>
      </c>
      <c r="E246" s="2">
        <v>43198</v>
      </c>
      <c r="F246" s="1" t="s">
        <v>239</v>
      </c>
      <c r="G246" s="1"/>
      <c r="H246" s="29">
        <v>43199</v>
      </c>
      <c r="I246" t="str">
        <f>RIGHT(Tabell2_LK_Roslagen_Kvinnor[[#This Row],[Person]],2)</f>
        <v>86</v>
      </c>
      <c r="J246" t="str">
        <f>TEXT(Tabell2_LK_Roslagen_Kvinnor[[#This Row],[När]],"ÅÅÅÅ")</f>
        <v>2018</v>
      </c>
      <c r="K246">
        <f>IF(Tabell2_LK_Roslagen_Kvinnor[[#This Row],[Född]]&lt;"23",20,19)</f>
        <v>19</v>
      </c>
      <c r="L246" t="str">
        <f>CONCATENATE(Tabell2_LK_Roslagen_Kvinnor[[#This Row],[Århundrade]],Tabell2_LK_Roslagen_Kvinnor[[#This Row],[Född]])</f>
        <v>1986</v>
      </c>
      <c r="M246">
        <f>Tabell2_LK_Roslagen_Kvinnor[[#This Row],[År]]-Tabell2_LK_Roslagen_Kvinnor[[#This Row],[Född_år]]</f>
        <v>32</v>
      </c>
      <c r="N246" t="str">
        <f t="shared" si="3"/>
        <v>K/M Senior</v>
      </c>
    </row>
    <row r="247" spans="1:14">
      <c r="A247" s="1" t="s">
        <v>544</v>
      </c>
      <c r="B247" s="1" t="s">
        <v>536</v>
      </c>
      <c r="C247" s="1" t="s">
        <v>443</v>
      </c>
      <c r="D247" s="1" t="s">
        <v>89</v>
      </c>
      <c r="E247" s="2">
        <v>43016</v>
      </c>
      <c r="F247" s="1"/>
      <c r="G247" s="1"/>
      <c r="H247" s="29">
        <v>43017</v>
      </c>
      <c r="I247" t="str">
        <f>RIGHT(Tabell2_LK_Roslagen_Kvinnor[[#This Row],[Person]],2)</f>
        <v>74</v>
      </c>
      <c r="J247" t="str">
        <f>TEXT(Tabell2_LK_Roslagen_Kvinnor[[#This Row],[När]],"ÅÅÅÅ")</f>
        <v>2017</v>
      </c>
      <c r="K247">
        <f>IF(Tabell2_LK_Roslagen_Kvinnor[[#This Row],[Född]]&lt;"23",20,19)</f>
        <v>19</v>
      </c>
      <c r="L247" t="str">
        <f>CONCATENATE(Tabell2_LK_Roslagen_Kvinnor[[#This Row],[Århundrade]],Tabell2_LK_Roslagen_Kvinnor[[#This Row],[Född]])</f>
        <v>1974</v>
      </c>
      <c r="M247">
        <f>Tabell2_LK_Roslagen_Kvinnor[[#This Row],[År]]-Tabell2_LK_Roslagen_Kvinnor[[#This Row],[Född_år]]</f>
        <v>43</v>
      </c>
      <c r="N247" t="str">
        <f t="shared" si="3"/>
        <v>K/M40-44</v>
      </c>
    </row>
    <row r="248" spans="1:14">
      <c r="A248" s="1" t="s">
        <v>544</v>
      </c>
      <c r="B248" s="1" t="s">
        <v>537</v>
      </c>
      <c r="C248" s="1" t="s">
        <v>538</v>
      </c>
      <c r="D248" s="1" t="s">
        <v>89</v>
      </c>
      <c r="E248" s="2">
        <v>43016</v>
      </c>
      <c r="F248" s="1"/>
      <c r="G248" s="1"/>
      <c r="H248" s="29">
        <v>43017</v>
      </c>
      <c r="I248" t="str">
        <f>RIGHT(Tabell2_LK_Roslagen_Kvinnor[[#This Row],[Person]],2)</f>
        <v>70</v>
      </c>
      <c r="J248" t="str">
        <f>TEXT(Tabell2_LK_Roslagen_Kvinnor[[#This Row],[När]],"ÅÅÅÅ")</f>
        <v>2017</v>
      </c>
      <c r="K248">
        <f>IF(Tabell2_LK_Roslagen_Kvinnor[[#This Row],[Född]]&lt;"23",20,19)</f>
        <v>19</v>
      </c>
      <c r="L248" t="str">
        <f>CONCATENATE(Tabell2_LK_Roslagen_Kvinnor[[#This Row],[Århundrade]],Tabell2_LK_Roslagen_Kvinnor[[#This Row],[Född]])</f>
        <v>1970</v>
      </c>
      <c r="M248">
        <f>Tabell2_LK_Roslagen_Kvinnor[[#This Row],[År]]-Tabell2_LK_Roslagen_Kvinnor[[#This Row],[Född_år]]</f>
        <v>47</v>
      </c>
      <c r="N248" t="str">
        <f t="shared" si="3"/>
        <v>K/M45-49</v>
      </c>
    </row>
    <row r="249" spans="1:14">
      <c r="A249" s="1" t="s">
        <v>544</v>
      </c>
      <c r="B249" s="24" t="s">
        <v>1390</v>
      </c>
      <c r="C249" s="4" t="s">
        <v>1028</v>
      </c>
      <c r="D249" s="4" t="s">
        <v>83</v>
      </c>
      <c r="E249" s="5">
        <v>45076</v>
      </c>
      <c r="F249" s="5" t="s">
        <v>241</v>
      </c>
      <c r="G249" s="1"/>
      <c r="H249" s="29">
        <v>45078</v>
      </c>
      <c r="I249" t="str">
        <f>RIGHT(Tabell2_LK_Roslagen_Kvinnor[[#This Row],[Person]],2)</f>
        <v>75</v>
      </c>
      <c r="J249" t="str">
        <f>TEXT(Tabell2_LK_Roslagen_Kvinnor[[#This Row],[När]],"ÅÅÅÅ")</f>
        <v>2023</v>
      </c>
      <c r="K249">
        <f>IF(Tabell2_LK_Roslagen_Kvinnor[[#This Row],[Född]]&lt;"23",20,19)</f>
        <v>19</v>
      </c>
      <c r="L249" t="str">
        <f>CONCATENATE(Tabell2_LK_Roslagen_Kvinnor[[#This Row],[Århundrade]],Tabell2_LK_Roslagen_Kvinnor[[#This Row],[Född]])</f>
        <v>1975</v>
      </c>
      <c r="M249">
        <f>Tabell2_LK_Roslagen_Kvinnor[[#This Row],[År]]-Tabell2_LK_Roslagen_Kvinnor[[#This Row],[Född_år]]</f>
        <v>48</v>
      </c>
      <c r="N249" t="str">
        <f t="shared" si="3"/>
        <v>K/M45-49</v>
      </c>
    </row>
    <row r="250" spans="1:14">
      <c r="A250" s="1" t="s">
        <v>544</v>
      </c>
      <c r="B250" s="1" t="s">
        <v>644</v>
      </c>
      <c r="C250" s="4" t="s">
        <v>478</v>
      </c>
      <c r="D250" s="1" t="s">
        <v>101</v>
      </c>
      <c r="E250" s="2">
        <v>43198</v>
      </c>
      <c r="F250" s="1" t="s">
        <v>239</v>
      </c>
      <c r="G250" s="1"/>
      <c r="H250" s="29">
        <v>43199</v>
      </c>
      <c r="I250" t="str">
        <f>RIGHT(Tabell2_LK_Roslagen_Kvinnor[[#This Row],[Person]],2)</f>
        <v>70</v>
      </c>
      <c r="J250" t="str">
        <f>TEXT(Tabell2_LK_Roslagen_Kvinnor[[#This Row],[När]],"ÅÅÅÅ")</f>
        <v>2018</v>
      </c>
      <c r="K250">
        <f>IF(Tabell2_LK_Roslagen_Kvinnor[[#This Row],[Född]]&lt;"23",20,19)</f>
        <v>19</v>
      </c>
      <c r="L250" t="str">
        <f>CONCATENATE(Tabell2_LK_Roslagen_Kvinnor[[#This Row],[Århundrade]],Tabell2_LK_Roslagen_Kvinnor[[#This Row],[Född]])</f>
        <v>1970</v>
      </c>
      <c r="M250">
        <f>Tabell2_LK_Roslagen_Kvinnor[[#This Row],[År]]-Tabell2_LK_Roslagen_Kvinnor[[#This Row],[Född_år]]</f>
        <v>48</v>
      </c>
      <c r="N250" t="str">
        <f t="shared" si="3"/>
        <v>K/M45-49</v>
      </c>
    </row>
    <row r="251" spans="1:14">
      <c r="A251" s="1" t="s">
        <v>544</v>
      </c>
      <c r="B251" s="4" t="s">
        <v>826</v>
      </c>
      <c r="C251" s="4" t="s">
        <v>476</v>
      </c>
      <c r="D251" s="4" t="s">
        <v>101</v>
      </c>
      <c r="E251" s="5">
        <v>44115</v>
      </c>
      <c r="F251" s="5" t="s">
        <v>827</v>
      </c>
      <c r="G251" s="4"/>
      <c r="H251" s="29">
        <v>44119</v>
      </c>
      <c r="I251" t="str">
        <f>RIGHT(Tabell2_LK_Roslagen_Kvinnor[[#This Row],[Person]],2)</f>
        <v>80</v>
      </c>
      <c r="J251" t="str">
        <f>TEXT(Tabell2_LK_Roslagen_Kvinnor[[#This Row],[När]],"ÅÅÅÅ")</f>
        <v>2020</v>
      </c>
      <c r="K251">
        <f>IF(Tabell2_LK_Roslagen_Kvinnor[[#This Row],[Född]]&lt;"23",20,19)</f>
        <v>19</v>
      </c>
      <c r="L251" t="str">
        <f>CONCATENATE(Tabell2_LK_Roslagen_Kvinnor[[#This Row],[Århundrade]],Tabell2_LK_Roslagen_Kvinnor[[#This Row],[Född]])</f>
        <v>1980</v>
      </c>
      <c r="M251">
        <f>Tabell2_LK_Roslagen_Kvinnor[[#This Row],[År]]-Tabell2_LK_Roslagen_Kvinnor[[#This Row],[Född_år]]</f>
        <v>40</v>
      </c>
      <c r="N251" t="str">
        <f t="shared" si="3"/>
        <v>K/M40-44</v>
      </c>
    </row>
    <row r="252" spans="1:14">
      <c r="A252" s="1" t="s">
        <v>544</v>
      </c>
      <c r="B252" s="1" t="s">
        <v>645</v>
      </c>
      <c r="C252" s="4" t="s">
        <v>478</v>
      </c>
      <c r="D252" s="1" t="s">
        <v>646</v>
      </c>
      <c r="E252" s="2">
        <v>43225</v>
      </c>
      <c r="F252" s="1" t="s">
        <v>647</v>
      </c>
      <c r="G252" s="1" t="s">
        <v>648</v>
      </c>
      <c r="H252" s="29">
        <v>43227</v>
      </c>
      <c r="I252" t="str">
        <f>RIGHT(Tabell2_LK_Roslagen_Kvinnor[[#This Row],[Person]],2)</f>
        <v>70</v>
      </c>
      <c r="J252" t="str">
        <f>TEXT(Tabell2_LK_Roslagen_Kvinnor[[#This Row],[När]],"ÅÅÅÅ")</f>
        <v>2018</v>
      </c>
      <c r="K252">
        <f>IF(Tabell2_LK_Roslagen_Kvinnor[[#This Row],[Född]]&lt;"23",20,19)</f>
        <v>19</v>
      </c>
      <c r="L252" t="str">
        <f>CONCATENATE(Tabell2_LK_Roslagen_Kvinnor[[#This Row],[Århundrade]],Tabell2_LK_Roslagen_Kvinnor[[#This Row],[Född]])</f>
        <v>1970</v>
      </c>
      <c r="M252">
        <f>Tabell2_LK_Roslagen_Kvinnor[[#This Row],[År]]-Tabell2_LK_Roslagen_Kvinnor[[#This Row],[Född_år]]</f>
        <v>48</v>
      </c>
      <c r="N252" t="str">
        <f t="shared" si="3"/>
        <v>K/M45-49</v>
      </c>
    </row>
    <row r="253" spans="1:14">
      <c r="A253" s="1" t="s">
        <v>544</v>
      </c>
      <c r="B253" s="1" t="s">
        <v>719</v>
      </c>
      <c r="C253" s="4" t="s">
        <v>713</v>
      </c>
      <c r="D253" s="4" t="s">
        <v>108</v>
      </c>
      <c r="E253" s="2">
        <v>43554</v>
      </c>
      <c r="F253" s="2" t="s">
        <v>266</v>
      </c>
      <c r="G253" s="1" t="s">
        <v>714</v>
      </c>
      <c r="H253" s="29">
        <v>43555</v>
      </c>
      <c r="I253" t="str">
        <f>RIGHT(Tabell2_LK_Roslagen_Kvinnor[[#This Row],[Person]],2)</f>
        <v>65</v>
      </c>
      <c r="J253" t="str">
        <f>TEXT(Tabell2_LK_Roslagen_Kvinnor[[#This Row],[När]],"ÅÅÅÅ")</f>
        <v>2019</v>
      </c>
      <c r="K253">
        <f>IF(Tabell2_LK_Roslagen_Kvinnor[[#This Row],[Född]]&lt;"23",20,19)</f>
        <v>19</v>
      </c>
      <c r="L253" t="str">
        <f>CONCATENATE(Tabell2_LK_Roslagen_Kvinnor[[#This Row],[Århundrade]],Tabell2_LK_Roslagen_Kvinnor[[#This Row],[Född]])</f>
        <v>1965</v>
      </c>
      <c r="M253">
        <f>Tabell2_LK_Roslagen_Kvinnor[[#This Row],[År]]-Tabell2_LK_Roslagen_Kvinnor[[#This Row],[Född_år]]</f>
        <v>54</v>
      </c>
      <c r="N253" t="str">
        <f t="shared" si="3"/>
        <v>K/M50-54</v>
      </c>
    </row>
    <row r="254" spans="1:14">
      <c r="A254" s="1" t="s">
        <v>544</v>
      </c>
      <c r="B254" s="1" t="s">
        <v>720</v>
      </c>
      <c r="C254" s="4" t="s">
        <v>674</v>
      </c>
      <c r="D254" s="4" t="s">
        <v>101</v>
      </c>
      <c r="E254" s="2">
        <v>43562</v>
      </c>
      <c r="F254" s="2" t="s">
        <v>266</v>
      </c>
      <c r="G254" s="1"/>
      <c r="H254" s="29">
        <v>43566</v>
      </c>
      <c r="I254" t="str">
        <f>RIGHT(Tabell2_LK_Roslagen_Kvinnor[[#This Row],[Person]],2)</f>
        <v>79</v>
      </c>
      <c r="J254" t="str">
        <f>TEXT(Tabell2_LK_Roslagen_Kvinnor[[#This Row],[När]],"ÅÅÅÅ")</f>
        <v>2019</v>
      </c>
      <c r="K254">
        <f>IF(Tabell2_LK_Roslagen_Kvinnor[[#This Row],[Född]]&lt;"23",20,19)</f>
        <v>19</v>
      </c>
      <c r="L254" t="str">
        <f>CONCATENATE(Tabell2_LK_Roslagen_Kvinnor[[#This Row],[Århundrade]],Tabell2_LK_Roslagen_Kvinnor[[#This Row],[Född]])</f>
        <v>1979</v>
      </c>
      <c r="M254">
        <f>Tabell2_LK_Roslagen_Kvinnor[[#This Row],[År]]-Tabell2_LK_Roslagen_Kvinnor[[#This Row],[Född_år]]</f>
        <v>40</v>
      </c>
      <c r="N254" t="str">
        <f t="shared" si="3"/>
        <v>K/M40-44</v>
      </c>
    </row>
    <row r="255" spans="1:14">
      <c r="A255" s="1" t="s">
        <v>544</v>
      </c>
      <c r="B255" s="24" t="s">
        <v>1087</v>
      </c>
      <c r="C255" s="1" t="s">
        <v>1028</v>
      </c>
      <c r="D255" s="4" t="s">
        <v>83</v>
      </c>
      <c r="E255" s="5">
        <v>44660</v>
      </c>
      <c r="F255" s="4" t="s">
        <v>1053</v>
      </c>
      <c r="G255" s="4"/>
      <c r="H255" s="29">
        <v>44662</v>
      </c>
      <c r="I255" t="str">
        <f>RIGHT(Tabell2_LK_Roslagen_Kvinnor[[#This Row],[Person]],2)</f>
        <v>75</v>
      </c>
      <c r="J255" t="str">
        <f>TEXT(Tabell2_LK_Roslagen_Kvinnor[[#This Row],[När]],"ÅÅÅÅ")</f>
        <v>2022</v>
      </c>
      <c r="K255">
        <f>IF(Tabell2_LK_Roslagen_Kvinnor[[#This Row],[Född]]&lt;"23",20,19)</f>
        <v>19</v>
      </c>
      <c r="L255" t="str">
        <f>CONCATENATE(Tabell2_LK_Roslagen_Kvinnor[[#This Row],[Århundrade]],Tabell2_LK_Roslagen_Kvinnor[[#This Row],[Född]])</f>
        <v>1975</v>
      </c>
      <c r="M255">
        <f>Tabell2_LK_Roslagen_Kvinnor[[#This Row],[År]]-Tabell2_LK_Roslagen_Kvinnor[[#This Row],[Född_år]]</f>
        <v>47</v>
      </c>
      <c r="N255" t="str">
        <f t="shared" si="3"/>
        <v>K/M45-49</v>
      </c>
    </row>
    <row r="256" spans="1:14">
      <c r="A256" s="1" t="s">
        <v>544</v>
      </c>
      <c r="B256" s="1" t="s">
        <v>539</v>
      </c>
      <c r="C256" s="1" t="s">
        <v>437</v>
      </c>
      <c r="D256" s="1" t="s">
        <v>101</v>
      </c>
      <c r="E256" s="2">
        <v>42834</v>
      </c>
      <c r="F256" s="1"/>
      <c r="G256" s="1"/>
      <c r="H256" s="14"/>
      <c r="I256" t="str">
        <f>RIGHT(Tabell2_LK_Roslagen_Kvinnor[[#This Row],[Person]],2)</f>
        <v>86</v>
      </c>
      <c r="J256" t="str">
        <f>TEXT(Tabell2_LK_Roslagen_Kvinnor[[#This Row],[När]],"ÅÅÅÅ")</f>
        <v>2017</v>
      </c>
      <c r="K256">
        <f>IF(Tabell2_LK_Roslagen_Kvinnor[[#This Row],[Född]]&lt;"23",20,19)</f>
        <v>19</v>
      </c>
      <c r="L256" t="str">
        <f>CONCATENATE(Tabell2_LK_Roslagen_Kvinnor[[#This Row],[Århundrade]],Tabell2_LK_Roslagen_Kvinnor[[#This Row],[Född]])</f>
        <v>1986</v>
      </c>
      <c r="M256">
        <f>Tabell2_LK_Roslagen_Kvinnor[[#This Row],[År]]-Tabell2_LK_Roslagen_Kvinnor[[#This Row],[Född_år]]</f>
        <v>31</v>
      </c>
      <c r="N256" t="str">
        <f t="shared" si="3"/>
        <v>K/M Senior</v>
      </c>
    </row>
    <row r="257" spans="1:14">
      <c r="A257" s="1" t="s">
        <v>544</v>
      </c>
      <c r="B257" s="1" t="s">
        <v>539</v>
      </c>
      <c r="C257" s="4" t="s">
        <v>674</v>
      </c>
      <c r="D257" s="19" t="s">
        <v>376</v>
      </c>
      <c r="E257" s="2">
        <v>43722</v>
      </c>
      <c r="F257" s="2" t="s">
        <v>377</v>
      </c>
      <c r="G257" s="1"/>
      <c r="H257" s="29">
        <v>43723</v>
      </c>
      <c r="I257" t="str">
        <f>RIGHT(Tabell2_LK_Roslagen_Kvinnor[[#This Row],[Person]],2)</f>
        <v>79</v>
      </c>
      <c r="J257" t="str">
        <f>TEXT(Tabell2_LK_Roslagen_Kvinnor[[#This Row],[När]],"ÅÅÅÅ")</f>
        <v>2019</v>
      </c>
      <c r="K257">
        <f>IF(Tabell2_LK_Roslagen_Kvinnor[[#This Row],[Född]]&lt;"23",20,19)</f>
        <v>19</v>
      </c>
      <c r="L257" t="str">
        <f>CONCATENATE(Tabell2_LK_Roslagen_Kvinnor[[#This Row],[Århundrade]],Tabell2_LK_Roslagen_Kvinnor[[#This Row],[Född]])</f>
        <v>1979</v>
      </c>
      <c r="M257">
        <f>Tabell2_LK_Roslagen_Kvinnor[[#This Row],[År]]-Tabell2_LK_Roslagen_Kvinnor[[#This Row],[Född_år]]</f>
        <v>40</v>
      </c>
      <c r="N257" t="str">
        <f t="shared" si="3"/>
        <v>K/M40-44</v>
      </c>
    </row>
    <row r="258" spans="1:14">
      <c r="A258" s="1" t="s">
        <v>544</v>
      </c>
      <c r="B258" s="1" t="s">
        <v>649</v>
      </c>
      <c r="C258" s="4" t="s">
        <v>476</v>
      </c>
      <c r="D258" s="1" t="s">
        <v>108</v>
      </c>
      <c r="E258" s="2">
        <v>43330</v>
      </c>
      <c r="F258" s="1" t="s">
        <v>281</v>
      </c>
      <c r="G258" s="1"/>
      <c r="H258" s="29">
        <v>43332</v>
      </c>
      <c r="I258" t="str">
        <f>RIGHT(Tabell2_LK_Roslagen_Kvinnor[[#This Row],[Person]],2)</f>
        <v>80</v>
      </c>
      <c r="J258" t="str">
        <f>TEXT(Tabell2_LK_Roslagen_Kvinnor[[#This Row],[När]],"ÅÅÅÅ")</f>
        <v>2018</v>
      </c>
      <c r="K258">
        <f>IF(Tabell2_LK_Roslagen_Kvinnor[[#This Row],[Född]]&lt;"23",20,19)</f>
        <v>19</v>
      </c>
      <c r="L258" t="str">
        <f>CONCATENATE(Tabell2_LK_Roslagen_Kvinnor[[#This Row],[Århundrade]],Tabell2_LK_Roslagen_Kvinnor[[#This Row],[Född]])</f>
        <v>1980</v>
      </c>
      <c r="M258">
        <f>Tabell2_LK_Roslagen_Kvinnor[[#This Row],[År]]-Tabell2_LK_Roslagen_Kvinnor[[#This Row],[Född_år]]</f>
        <v>38</v>
      </c>
      <c r="N258" t="str">
        <f t="shared" ref="N258:N321" si="4">IF(M258&gt;=80,"K/M80-84",IF(M258&gt;=75,"K/M75-79",IF(M258&gt;=70,"K/M70-74",IF(M258&gt;=65,"K/M65-69",IF(M258&gt;=60,"K/M60-64",IF(M258&gt;=55,"K/M55-59",IF(M258&gt;=50,"K/M50-54",IF(M258&gt;=45,"K/M45-49",IF(M258&gt;=40,"K/M40-44",IF(M258&gt;=35,"K/M35-39",IF(M258&gt;=23,"K/M Senior",IF(M258&gt;=20,"K/M22 Junior",IF(M258&gt;=18,"F/P19 Junior",IF(M258&gt;=16,"F/P17 Ungdom",IF(M258&gt;=14,"F/P15 Ungdom",IF(M258&gt;=12,"F/P13 Ungdom","Barn"))))))))))))))))</f>
        <v>K/M35-39</v>
      </c>
    </row>
    <row r="259" spans="1:14">
      <c r="A259" s="1" t="s">
        <v>544</v>
      </c>
      <c r="B259" s="1" t="s">
        <v>721</v>
      </c>
      <c r="C259" s="4" t="s">
        <v>478</v>
      </c>
      <c r="D259" s="4" t="s">
        <v>376</v>
      </c>
      <c r="E259" s="2">
        <v>43722</v>
      </c>
      <c r="F259" s="2" t="s">
        <v>377</v>
      </c>
      <c r="G259" s="1"/>
      <c r="H259" s="29">
        <v>43723</v>
      </c>
      <c r="I259" t="str">
        <f>RIGHT(Tabell2_LK_Roslagen_Kvinnor[[#This Row],[Person]],2)</f>
        <v>70</v>
      </c>
      <c r="J259" t="str">
        <f>TEXT(Tabell2_LK_Roslagen_Kvinnor[[#This Row],[När]],"ÅÅÅÅ")</f>
        <v>2019</v>
      </c>
      <c r="K259">
        <f>IF(Tabell2_LK_Roslagen_Kvinnor[[#This Row],[Född]]&lt;"23",20,19)</f>
        <v>19</v>
      </c>
      <c r="L259" t="str">
        <f>CONCATENATE(Tabell2_LK_Roslagen_Kvinnor[[#This Row],[Århundrade]],Tabell2_LK_Roslagen_Kvinnor[[#This Row],[Född]])</f>
        <v>1970</v>
      </c>
      <c r="M259">
        <f>Tabell2_LK_Roslagen_Kvinnor[[#This Row],[År]]-Tabell2_LK_Roslagen_Kvinnor[[#This Row],[Född_år]]</f>
        <v>49</v>
      </c>
      <c r="N259" t="str">
        <f t="shared" si="4"/>
        <v>K/M45-49</v>
      </c>
    </row>
    <row r="260" spans="1:14">
      <c r="A260" s="1" t="s">
        <v>544</v>
      </c>
      <c r="B260" s="1" t="s">
        <v>650</v>
      </c>
      <c r="C260" s="4" t="s">
        <v>476</v>
      </c>
      <c r="D260" s="1" t="s">
        <v>89</v>
      </c>
      <c r="E260" s="2">
        <v>43387</v>
      </c>
      <c r="F260" s="1" t="s">
        <v>271</v>
      </c>
      <c r="G260" s="1"/>
      <c r="H260" s="29">
        <v>43387</v>
      </c>
      <c r="I260" t="str">
        <f>RIGHT(Tabell2_LK_Roslagen_Kvinnor[[#This Row],[Person]],2)</f>
        <v>80</v>
      </c>
      <c r="J260" t="str">
        <f>TEXT(Tabell2_LK_Roslagen_Kvinnor[[#This Row],[När]],"ÅÅÅÅ")</f>
        <v>2018</v>
      </c>
      <c r="K260">
        <f>IF(Tabell2_LK_Roslagen_Kvinnor[[#This Row],[Född]]&lt;"23",20,19)</f>
        <v>19</v>
      </c>
      <c r="L260" t="str">
        <f>CONCATENATE(Tabell2_LK_Roslagen_Kvinnor[[#This Row],[Århundrade]],Tabell2_LK_Roslagen_Kvinnor[[#This Row],[Född]])</f>
        <v>1980</v>
      </c>
      <c r="M260">
        <f>Tabell2_LK_Roslagen_Kvinnor[[#This Row],[År]]-Tabell2_LK_Roslagen_Kvinnor[[#This Row],[Född_år]]</f>
        <v>38</v>
      </c>
      <c r="N260" t="str">
        <f t="shared" si="4"/>
        <v>K/M35-39</v>
      </c>
    </row>
    <row r="261" spans="1:14">
      <c r="A261" s="1" t="s">
        <v>544</v>
      </c>
      <c r="B261" s="1" t="s">
        <v>722</v>
      </c>
      <c r="C261" s="4" t="s">
        <v>682</v>
      </c>
      <c r="D261" s="4" t="s">
        <v>101</v>
      </c>
      <c r="E261" s="2">
        <v>43562</v>
      </c>
      <c r="F261" s="2" t="s">
        <v>266</v>
      </c>
      <c r="G261" s="1"/>
      <c r="H261" s="29">
        <v>43566</v>
      </c>
      <c r="I261" t="str">
        <f>RIGHT(Tabell2_LK_Roslagen_Kvinnor[[#This Row],[Person]],2)</f>
        <v>75</v>
      </c>
      <c r="J261" t="str">
        <f>TEXT(Tabell2_LK_Roslagen_Kvinnor[[#This Row],[När]],"ÅÅÅÅ")</f>
        <v>2019</v>
      </c>
      <c r="K261">
        <f>IF(Tabell2_LK_Roslagen_Kvinnor[[#This Row],[Född]]&lt;"23",20,19)</f>
        <v>19</v>
      </c>
      <c r="L261" t="str">
        <f>CONCATENATE(Tabell2_LK_Roslagen_Kvinnor[[#This Row],[Århundrade]],Tabell2_LK_Roslagen_Kvinnor[[#This Row],[Född]])</f>
        <v>1975</v>
      </c>
      <c r="M261">
        <f>Tabell2_LK_Roslagen_Kvinnor[[#This Row],[År]]-Tabell2_LK_Roslagen_Kvinnor[[#This Row],[Född_år]]</f>
        <v>44</v>
      </c>
      <c r="N261" t="str">
        <f t="shared" si="4"/>
        <v>K/M40-44</v>
      </c>
    </row>
    <row r="262" spans="1:14">
      <c r="A262" s="1" t="s">
        <v>544</v>
      </c>
      <c r="B262" s="1" t="s">
        <v>651</v>
      </c>
      <c r="C262" s="4" t="s">
        <v>476</v>
      </c>
      <c r="D262" s="1" t="s">
        <v>101</v>
      </c>
      <c r="E262" s="2">
        <v>43198</v>
      </c>
      <c r="F262" s="1" t="s">
        <v>239</v>
      </c>
      <c r="G262" s="1"/>
      <c r="H262" s="29">
        <v>43199</v>
      </c>
      <c r="I262" t="str">
        <f>RIGHT(Tabell2_LK_Roslagen_Kvinnor[[#This Row],[Person]],2)</f>
        <v>80</v>
      </c>
      <c r="J262" t="str">
        <f>TEXT(Tabell2_LK_Roslagen_Kvinnor[[#This Row],[När]],"ÅÅÅÅ")</f>
        <v>2018</v>
      </c>
      <c r="K262">
        <f>IF(Tabell2_LK_Roslagen_Kvinnor[[#This Row],[Född]]&lt;"23",20,19)</f>
        <v>19</v>
      </c>
      <c r="L262" t="str">
        <f>CONCATENATE(Tabell2_LK_Roslagen_Kvinnor[[#This Row],[Århundrade]],Tabell2_LK_Roslagen_Kvinnor[[#This Row],[Född]])</f>
        <v>1980</v>
      </c>
      <c r="M262">
        <f>Tabell2_LK_Roslagen_Kvinnor[[#This Row],[År]]-Tabell2_LK_Roslagen_Kvinnor[[#This Row],[Född_år]]</f>
        <v>38</v>
      </c>
      <c r="N262" t="str">
        <f t="shared" si="4"/>
        <v>K/M35-39</v>
      </c>
    </row>
    <row r="263" spans="1:14">
      <c r="A263" s="1" t="s">
        <v>544</v>
      </c>
      <c r="B263" s="4" t="s">
        <v>828</v>
      </c>
      <c r="C263" s="4" t="s">
        <v>829</v>
      </c>
      <c r="D263" s="4" t="s">
        <v>101</v>
      </c>
      <c r="E263" s="5">
        <v>44115</v>
      </c>
      <c r="F263" s="5" t="s">
        <v>827</v>
      </c>
      <c r="G263" s="4"/>
      <c r="H263" s="29">
        <v>44119</v>
      </c>
      <c r="I263" t="str">
        <f>RIGHT(Tabell2_LK_Roslagen_Kvinnor[[#This Row],[Person]],2)</f>
        <v>76</v>
      </c>
      <c r="J263" t="str">
        <f>TEXT(Tabell2_LK_Roslagen_Kvinnor[[#This Row],[När]],"ÅÅÅÅ")</f>
        <v>2020</v>
      </c>
      <c r="K263">
        <f>IF(Tabell2_LK_Roslagen_Kvinnor[[#This Row],[Född]]&lt;"23",20,19)</f>
        <v>19</v>
      </c>
      <c r="L263" t="str">
        <f>CONCATENATE(Tabell2_LK_Roslagen_Kvinnor[[#This Row],[Århundrade]],Tabell2_LK_Roslagen_Kvinnor[[#This Row],[Född]])</f>
        <v>1976</v>
      </c>
      <c r="M263">
        <f>Tabell2_LK_Roslagen_Kvinnor[[#This Row],[År]]-Tabell2_LK_Roslagen_Kvinnor[[#This Row],[Född_år]]</f>
        <v>44</v>
      </c>
      <c r="N263" t="str">
        <f t="shared" si="4"/>
        <v>K/M40-44</v>
      </c>
    </row>
    <row r="264" spans="1:14">
      <c r="A264" s="1" t="s">
        <v>544</v>
      </c>
      <c r="B264" s="1" t="s">
        <v>723</v>
      </c>
      <c r="C264" s="4" t="s">
        <v>682</v>
      </c>
      <c r="D264" s="4" t="s">
        <v>376</v>
      </c>
      <c r="E264" s="2">
        <v>43722</v>
      </c>
      <c r="F264" s="2" t="s">
        <v>377</v>
      </c>
      <c r="G264" s="1"/>
      <c r="H264" s="29">
        <v>43723</v>
      </c>
      <c r="I264" t="str">
        <f>RIGHT(Tabell2_LK_Roslagen_Kvinnor[[#This Row],[Person]],2)</f>
        <v>75</v>
      </c>
      <c r="J264" t="str">
        <f>TEXT(Tabell2_LK_Roslagen_Kvinnor[[#This Row],[När]],"ÅÅÅÅ")</f>
        <v>2019</v>
      </c>
      <c r="K264">
        <f>IF(Tabell2_LK_Roslagen_Kvinnor[[#This Row],[Född]]&lt;"23",20,19)</f>
        <v>19</v>
      </c>
      <c r="L264" t="str">
        <f>CONCATENATE(Tabell2_LK_Roslagen_Kvinnor[[#This Row],[Århundrade]],Tabell2_LK_Roslagen_Kvinnor[[#This Row],[Född]])</f>
        <v>1975</v>
      </c>
      <c r="M264">
        <f>Tabell2_LK_Roslagen_Kvinnor[[#This Row],[År]]-Tabell2_LK_Roslagen_Kvinnor[[#This Row],[Född_år]]</f>
        <v>44</v>
      </c>
      <c r="N264" t="str">
        <f t="shared" si="4"/>
        <v>K/M40-44</v>
      </c>
    </row>
    <row r="265" spans="1:14">
      <c r="A265" s="1" t="s">
        <v>544</v>
      </c>
      <c r="B265" s="1" t="s">
        <v>540</v>
      </c>
      <c r="C265" s="1" t="s">
        <v>478</v>
      </c>
      <c r="D265" s="1" t="s">
        <v>108</v>
      </c>
      <c r="E265" s="2">
        <v>42889</v>
      </c>
      <c r="F265" s="1"/>
      <c r="G265" s="1" t="s">
        <v>453</v>
      </c>
      <c r="H265" s="14"/>
      <c r="I265" t="str">
        <f>RIGHT(Tabell2_LK_Roslagen_Kvinnor[[#This Row],[Person]],2)</f>
        <v>70</v>
      </c>
      <c r="J265" t="str">
        <f>TEXT(Tabell2_LK_Roslagen_Kvinnor[[#This Row],[När]],"ÅÅÅÅ")</f>
        <v>2017</v>
      </c>
      <c r="K265">
        <f>IF(Tabell2_LK_Roslagen_Kvinnor[[#This Row],[Född]]&lt;"23",20,19)</f>
        <v>19</v>
      </c>
      <c r="L265" t="str">
        <f>CONCATENATE(Tabell2_LK_Roslagen_Kvinnor[[#This Row],[Århundrade]],Tabell2_LK_Roslagen_Kvinnor[[#This Row],[Född]])</f>
        <v>1970</v>
      </c>
      <c r="M265">
        <f>Tabell2_LK_Roslagen_Kvinnor[[#This Row],[År]]-Tabell2_LK_Roslagen_Kvinnor[[#This Row],[Född_år]]</f>
        <v>47</v>
      </c>
      <c r="N265" t="str">
        <f t="shared" si="4"/>
        <v>K/M45-49</v>
      </c>
    </row>
    <row r="266" spans="1:14">
      <c r="A266" s="1" t="s">
        <v>544</v>
      </c>
      <c r="B266" s="1" t="s">
        <v>724</v>
      </c>
      <c r="C266" s="4" t="s">
        <v>443</v>
      </c>
      <c r="D266" s="4" t="s">
        <v>376</v>
      </c>
      <c r="E266" s="2">
        <v>43722</v>
      </c>
      <c r="F266" s="2" t="s">
        <v>377</v>
      </c>
      <c r="G266" s="1"/>
      <c r="H266" s="29">
        <v>43723</v>
      </c>
      <c r="I266" t="str">
        <f>RIGHT(Tabell2_LK_Roslagen_Kvinnor[[#This Row],[Person]],2)</f>
        <v>74</v>
      </c>
      <c r="J266" t="str">
        <f>TEXT(Tabell2_LK_Roslagen_Kvinnor[[#This Row],[När]],"ÅÅÅÅ")</f>
        <v>2019</v>
      </c>
      <c r="K266">
        <f>IF(Tabell2_LK_Roslagen_Kvinnor[[#This Row],[Född]]&lt;"23",20,19)</f>
        <v>19</v>
      </c>
      <c r="L266" t="str">
        <f>CONCATENATE(Tabell2_LK_Roslagen_Kvinnor[[#This Row],[Århundrade]],Tabell2_LK_Roslagen_Kvinnor[[#This Row],[Född]])</f>
        <v>1974</v>
      </c>
      <c r="M266">
        <f>Tabell2_LK_Roslagen_Kvinnor[[#This Row],[År]]-Tabell2_LK_Roslagen_Kvinnor[[#This Row],[Född_år]]</f>
        <v>45</v>
      </c>
      <c r="N266" t="str">
        <f t="shared" si="4"/>
        <v>K/M45-49</v>
      </c>
    </row>
    <row r="267" spans="1:14">
      <c r="A267" s="1" t="s">
        <v>544</v>
      </c>
      <c r="B267" s="1" t="s">
        <v>725</v>
      </c>
      <c r="C267" s="4" t="s">
        <v>443</v>
      </c>
      <c r="D267" s="4" t="s">
        <v>101</v>
      </c>
      <c r="E267" s="2">
        <v>43562</v>
      </c>
      <c r="F267" s="2" t="s">
        <v>266</v>
      </c>
      <c r="G267" s="1"/>
      <c r="H267" s="29">
        <v>43566</v>
      </c>
      <c r="I267" t="str">
        <f>RIGHT(Tabell2_LK_Roslagen_Kvinnor[[#This Row],[Person]],2)</f>
        <v>74</v>
      </c>
      <c r="J267" t="str">
        <f>TEXT(Tabell2_LK_Roslagen_Kvinnor[[#This Row],[När]],"ÅÅÅÅ")</f>
        <v>2019</v>
      </c>
      <c r="K267">
        <f>IF(Tabell2_LK_Roslagen_Kvinnor[[#This Row],[Född]]&lt;"23",20,19)</f>
        <v>19</v>
      </c>
      <c r="L267" t="str">
        <f>CONCATENATE(Tabell2_LK_Roslagen_Kvinnor[[#This Row],[Århundrade]],Tabell2_LK_Roslagen_Kvinnor[[#This Row],[Född]])</f>
        <v>1974</v>
      </c>
      <c r="M267">
        <f>Tabell2_LK_Roslagen_Kvinnor[[#This Row],[År]]-Tabell2_LK_Roslagen_Kvinnor[[#This Row],[Född_år]]</f>
        <v>45</v>
      </c>
      <c r="N267" t="str">
        <f t="shared" si="4"/>
        <v>K/M45-49</v>
      </c>
    </row>
    <row r="268" spans="1:14">
      <c r="A268" s="1" t="s">
        <v>544</v>
      </c>
      <c r="B268" s="24" t="s">
        <v>1391</v>
      </c>
      <c r="C268" s="4" t="s">
        <v>1028</v>
      </c>
      <c r="D268" s="4" t="s">
        <v>83</v>
      </c>
      <c r="E268" s="5">
        <v>45269</v>
      </c>
      <c r="F268" s="5" t="s">
        <v>1208</v>
      </c>
      <c r="G268" s="1"/>
      <c r="H268" s="29">
        <v>45275</v>
      </c>
      <c r="I268" t="str">
        <f>RIGHT(Tabell2_LK_Roslagen_Kvinnor[[#This Row],[Person]],2)</f>
        <v>75</v>
      </c>
      <c r="J268" t="str">
        <f>TEXT(Tabell2_LK_Roslagen_Kvinnor[[#This Row],[När]],"ÅÅÅÅ")</f>
        <v>2023</v>
      </c>
      <c r="K268">
        <f>IF(Tabell2_LK_Roslagen_Kvinnor[[#This Row],[Född]]&lt;"23",20,19)</f>
        <v>19</v>
      </c>
      <c r="L268" t="str">
        <f>CONCATENATE(Tabell2_LK_Roslagen_Kvinnor[[#This Row],[Århundrade]],Tabell2_LK_Roslagen_Kvinnor[[#This Row],[Född]])</f>
        <v>1975</v>
      </c>
      <c r="M268">
        <f>Tabell2_LK_Roslagen_Kvinnor[[#This Row],[År]]-Tabell2_LK_Roslagen_Kvinnor[[#This Row],[Född_år]]</f>
        <v>48</v>
      </c>
      <c r="N268" t="str">
        <f t="shared" si="4"/>
        <v>K/M45-49</v>
      </c>
    </row>
    <row r="269" spans="1:14">
      <c r="A269" s="1" t="s">
        <v>544</v>
      </c>
      <c r="B269" s="24" t="s">
        <v>1392</v>
      </c>
      <c r="C269" s="4" t="s">
        <v>829</v>
      </c>
      <c r="D269" s="4" t="s">
        <v>89</v>
      </c>
      <c r="E269" s="5">
        <v>45200</v>
      </c>
      <c r="F269" s="5" t="s">
        <v>271</v>
      </c>
      <c r="G269" s="1"/>
      <c r="H269" s="29">
        <v>45204</v>
      </c>
      <c r="I269" t="str">
        <f>RIGHT(Tabell2_LK_Roslagen_Kvinnor[[#This Row],[Person]],2)</f>
        <v>76</v>
      </c>
      <c r="J269" t="str">
        <f>TEXT(Tabell2_LK_Roslagen_Kvinnor[[#This Row],[När]],"ÅÅÅÅ")</f>
        <v>2023</v>
      </c>
      <c r="K269">
        <f>IF(Tabell2_LK_Roslagen_Kvinnor[[#This Row],[Född]]&lt;"23",20,19)</f>
        <v>19</v>
      </c>
      <c r="L269" t="str">
        <f>CONCATENATE(Tabell2_LK_Roslagen_Kvinnor[[#This Row],[Århundrade]],Tabell2_LK_Roslagen_Kvinnor[[#This Row],[Född]])</f>
        <v>1976</v>
      </c>
      <c r="M269">
        <f>Tabell2_LK_Roslagen_Kvinnor[[#This Row],[År]]-Tabell2_LK_Roslagen_Kvinnor[[#This Row],[Född_år]]</f>
        <v>47</v>
      </c>
      <c r="N269" t="str">
        <f t="shared" si="4"/>
        <v>K/M45-49</v>
      </c>
    </row>
    <row r="270" spans="1:14">
      <c r="A270" s="1" t="s">
        <v>544</v>
      </c>
      <c r="B270" s="24" t="s">
        <v>1393</v>
      </c>
      <c r="C270" s="4" t="s">
        <v>543</v>
      </c>
      <c r="D270" s="4" t="s">
        <v>108</v>
      </c>
      <c r="E270" s="5">
        <v>45171</v>
      </c>
      <c r="F270" s="5" t="s">
        <v>716</v>
      </c>
      <c r="G270" s="1"/>
      <c r="H270" s="29">
        <v>45173</v>
      </c>
      <c r="I270" t="str">
        <f>RIGHT(Tabell2_LK_Roslagen_Kvinnor[[#This Row],[Person]],2)</f>
        <v>96</v>
      </c>
      <c r="J270" t="str">
        <f>TEXT(Tabell2_LK_Roslagen_Kvinnor[[#This Row],[När]],"ÅÅÅÅ")</f>
        <v>2023</v>
      </c>
      <c r="K270">
        <f>IF(Tabell2_LK_Roslagen_Kvinnor[[#This Row],[Född]]&lt;"23",20,19)</f>
        <v>19</v>
      </c>
      <c r="L270" t="str">
        <f>CONCATENATE(Tabell2_LK_Roslagen_Kvinnor[[#This Row],[Århundrade]],Tabell2_LK_Roslagen_Kvinnor[[#This Row],[Född]])</f>
        <v>1996</v>
      </c>
      <c r="M270">
        <f>Tabell2_LK_Roslagen_Kvinnor[[#This Row],[År]]-Tabell2_LK_Roslagen_Kvinnor[[#This Row],[Född_år]]</f>
        <v>27</v>
      </c>
      <c r="N270" t="str">
        <f t="shared" si="4"/>
        <v>K/M Senior</v>
      </c>
    </row>
    <row r="271" spans="1:14">
      <c r="A271" s="1" t="s">
        <v>544</v>
      </c>
      <c r="B271" s="1" t="s">
        <v>541</v>
      </c>
      <c r="C271" s="1" t="s">
        <v>503</v>
      </c>
      <c r="D271" s="1" t="s">
        <v>101</v>
      </c>
      <c r="E271" s="2">
        <v>42834</v>
      </c>
      <c r="F271" s="1"/>
      <c r="G271" s="1"/>
      <c r="H271" s="29"/>
      <c r="I271" t="str">
        <f>RIGHT(Tabell2_LK_Roslagen_Kvinnor[[#This Row],[Person]],2)</f>
        <v>69</v>
      </c>
      <c r="J271" t="str">
        <f>TEXT(Tabell2_LK_Roslagen_Kvinnor[[#This Row],[När]],"ÅÅÅÅ")</f>
        <v>2017</v>
      </c>
      <c r="K271">
        <f>IF(Tabell2_LK_Roslagen_Kvinnor[[#This Row],[Född]]&lt;"23",20,19)</f>
        <v>19</v>
      </c>
      <c r="L271" t="str">
        <f>CONCATENATE(Tabell2_LK_Roslagen_Kvinnor[[#This Row],[Århundrade]],Tabell2_LK_Roslagen_Kvinnor[[#This Row],[Född]])</f>
        <v>1969</v>
      </c>
      <c r="M271">
        <f>Tabell2_LK_Roslagen_Kvinnor[[#This Row],[År]]-Tabell2_LK_Roslagen_Kvinnor[[#This Row],[Född_år]]</f>
        <v>48</v>
      </c>
      <c r="N271" t="str">
        <f t="shared" si="4"/>
        <v>K/M45-49</v>
      </c>
    </row>
    <row r="272" spans="1:14">
      <c r="A272" s="1" t="s">
        <v>544</v>
      </c>
      <c r="B272" s="4" t="s">
        <v>542</v>
      </c>
      <c r="C272" s="1" t="s">
        <v>543</v>
      </c>
      <c r="D272" s="4" t="s">
        <v>108</v>
      </c>
      <c r="E272" s="5">
        <v>42901</v>
      </c>
      <c r="F272" s="4"/>
      <c r="G272" s="1"/>
      <c r="H272" s="14"/>
      <c r="I272" t="str">
        <f>RIGHT(Tabell2_LK_Roslagen_Kvinnor[[#This Row],[Person]],2)</f>
        <v>96</v>
      </c>
      <c r="J272" t="str">
        <f>TEXT(Tabell2_LK_Roslagen_Kvinnor[[#This Row],[När]],"ÅÅÅÅ")</f>
        <v>2017</v>
      </c>
      <c r="K272">
        <f>IF(Tabell2_LK_Roslagen_Kvinnor[[#This Row],[Född]]&lt;"23",20,19)</f>
        <v>19</v>
      </c>
      <c r="L272" t="str">
        <f>CONCATENATE(Tabell2_LK_Roslagen_Kvinnor[[#This Row],[Århundrade]],Tabell2_LK_Roslagen_Kvinnor[[#This Row],[Född]])</f>
        <v>1996</v>
      </c>
      <c r="M272">
        <f>Tabell2_LK_Roslagen_Kvinnor[[#This Row],[År]]-Tabell2_LK_Roslagen_Kvinnor[[#This Row],[Född_år]]</f>
        <v>21</v>
      </c>
      <c r="N272" t="str">
        <f t="shared" si="4"/>
        <v>K/M22 Junior</v>
      </c>
    </row>
    <row r="273" spans="1:14">
      <c r="A273" s="1" t="s">
        <v>544</v>
      </c>
      <c r="B273" s="1" t="s">
        <v>652</v>
      </c>
      <c r="C273" s="4" t="s">
        <v>503</v>
      </c>
      <c r="D273" s="1" t="s">
        <v>101</v>
      </c>
      <c r="E273" s="2">
        <v>43198</v>
      </c>
      <c r="F273" s="1" t="s">
        <v>239</v>
      </c>
      <c r="G273" s="1"/>
      <c r="H273" s="29">
        <v>43199</v>
      </c>
      <c r="I273" t="str">
        <f>RIGHT(Tabell2_LK_Roslagen_Kvinnor[[#This Row],[Person]],2)</f>
        <v>69</v>
      </c>
      <c r="J273" t="str">
        <f>TEXT(Tabell2_LK_Roslagen_Kvinnor[[#This Row],[När]],"ÅÅÅÅ")</f>
        <v>2018</v>
      </c>
      <c r="K273">
        <f>IF(Tabell2_LK_Roslagen_Kvinnor[[#This Row],[Född]]&lt;"23",20,19)</f>
        <v>19</v>
      </c>
      <c r="L273" t="str">
        <f>CONCATENATE(Tabell2_LK_Roslagen_Kvinnor[[#This Row],[Århundrade]],Tabell2_LK_Roslagen_Kvinnor[[#This Row],[Född]])</f>
        <v>1969</v>
      </c>
      <c r="M273">
        <f>Tabell2_LK_Roslagen_Kvinnor[[#This Row],[År]]-Tabell2_LK_Roslagen_Kvinnor[[#This Row],[Född_år]]</f>
        <v>49</v>
      </c>
      <c r="N273" t="str">
        <f t="shared" si="4"/>
        <v>K/M45-49</v>
      </c>
    </row>
    <row r="274" spans="1:14">
      <c r="A274" s="1" t="s">
        <v>544</v>
      </c>
      <c r="B274" s="1" t="s">
        <v>653</v>
      </c>
      <c r="C274" s="4" t="s">
        <v>503</v>
      </c>
      <c r="D274" s="1" t="s">
        <v>108</v>
      </c>
      <c r="E274" s="2">
        <v>43330</v>
      </c>
      <c r="F274" s="1" t="s">
        <v>654</v>
      </c>
      <c r="G274" s="1"/>
      <c r="H274" s="29">
        <v>43332</v>
      </c>
      <c r="I274" t="str">
        <f>RIGHT(Tabell2_LK_Roslagen_Kvinnor[[#This Row],[Person]],2)</f>
        <v>69</v>
      </c>
      <c r="J274" t="str">
        <f>TEXT(Tabell2_LK_Roslagen_Kvinnor[[#This Row],[När]],"ÅÅÅÅ")</f>
        <v>2018</v>
      </c>
      <c r="K274">
        <f>IF(Tabell2_LK_Roslagen_Kvinnor[[#This Row],[Född]]&lt;"23",20,19)</f>
        <v>19</v>
      </c>
      <c r="L274" t="str">
        <f>CONCATENATE(Tabell2_LK_Roslagen_Kvinnor[[#This Row],[Århundrade]],Tabell2_LK_Roslagen_Kvinnor[[#This Row],[Född]])</f>
        <v>1969</v>
      </c>
      <c r="M274">
        <f>Tabell2_LK_Roslagen_Kvinnor[[#This Row],[År]]-Tabell2_LK_Roslagen_Kvinnor[[#This Row],[Född_år]]</f>
        <v>49</v>
      </c>
      <c r="N274" t="str">
        <f t="shared" si="4"/>
        <v>K/M45-49</v>
      </c>
    </row>
    <row r="275" spans="1:14">
      <c r="A275" s="1" t="s">
        <v>544</v>
      </c>
      <c r="B275" s="1" t="s">
        <v>742</v>
      </c>
      <c r="C275" s="19" t="s">
        <v>726</v>
      </c>
      <c r="D275" s="4" t="s">
        <v>101</v>
      </c>
      <c r="E275" s="2">
        <v>43562</v>
      </c>
      <c r="F275" s="2" t="s">
        <v>266</v>
      </c>
      <c r="G275" s="1"/>
      <c r="H275" s="29">
        <v>43566</v>
      </c>
      <c r="I275" t="str">
        <f>RIGHT(Tabell2_LK_Roslagen_Kvinnor[[#This Row],[Person]],2)</f>
        <v>66</v>
      </c>
      <c r="J275" t="str">
        <f>TEXT(Tabell2_LK_Roslagen_Kvinnor[[#This Row],[När]],"ÅÅÅÅ")</f>
        <v>2019</v>
      </c>
      <c r="K275">
        <f>IF(Tabell2_LK_Roslagen_Kvinnor[[#This Row],[Född]]&lt;"23",20,19)</f>
        <v>19</v>
      </c>
      <c r="L275" t="str">
        <f>CONCATENATE(Tabell2_LK_Roslagen_Kvinnor[[#This Row],[Århundrade]],Tabell2_LK_Roslagen_Kvinnor[[#This Row],[Född]])</f>
        <v>1966</v>
      </c>
      <c r="M275">
        <f>Tabell2_LK_Roslagen_Kvinnor[[#This Row],[År]]-Tabell2_LK_Roslagen_Kvinnor[[#This Row],[Född_år]]</f>
        <v>53</v>
      </c>
      <c r="N275" t="str">
        <f t="shared" si="4"/>
        <v>K/M50-54</v>
      </c>
    </row>
    <row r="276" spans="1:14">
      <c r="A276" s="1" t="s">
        <v>544</v>
      </c>
      <c r="B276" s="1" t="s">
        <v>743</v>
      </c>
      <c r="C276" s="19" t="s">
        <v>726</v>
      </c>
      <c r="D276" s="4" t="s">
        <v>376</v>
      </c>
      <c r="E276" s="2">
        <v>43722</v>
      </c>
      <c r="F276" s="2" t="s">
        <v>377</v>
      </c>
      <c r="G276" s="1"/>
      <c r="H276" s="29">
        <v>43723</v>
      </c>
      <c r="I276" t="str">
        <f>RIGHT(Tabell2_LK_Roslagen_Kvinnor[[#This Row],[Person]],2)</f>
        <v>66</v>
      </c>
      <c r="J276" t="str">
        <f>TEXT(Tabell2_LK_Roslagen_Kvinnor[[#This Row],[När]],"ÅÅÅÅ")</f>
        <v>2019</v>
      </c>
      <c r="K276">
        <f>IF(Tabell2_LK_Roslagen_Kvinnor[[#This Row],[Född]]&lt;"23",20,19)</f>
        <v>19</v>
      </c>
      <c r="L276" t="str">
        <f>CONCATENATE(Tabell2_LK_Roslagen_Kvinnor[[#This Row],[Århundrade]],Tabell2_LK_Roslagen_Kvinnor[[#This Row],[Född]])</f>
        <v>1966</v>
      </c>
      <c r="M276">
        <f>Tabell2_LK_Roslagen_Kvinnor[[#This Row],[År]]-Tabell2_LK_Roslagen_Kvinnor[[#This Row],[Född_år]]</f>
        <v>53</v>
      </c>
      <c r="N276" t="str">
        <f t="shared" si="4"/>
        <v>K/M50-54</v>
      </c>
    </row>
    <row r="277" spans="1:14">
      <c r="A277" s="1" t="s">
        <v>544</v>
      </c>
      <c r="B277" s="24" t="s">
        <v>1088</v>
      </c>
      <c r="C277" s="1" t="s">
        <v>726</v>
      </c>
      <c r="D277" s="4" t="s">
        <v>1054</v>
      </c>
      <c r="E277" s="5">
        <v>44646</v>
      </c>
      <c r="F277" s="4" t="s">
        <v>266</v>
      </c>
      <c r="G277" s="4" t="s">
        <v>1055</v>
      </c>
      <c r="H277" s="29">
        <v>44646</v>
      </c>
      <c r="I277" t="str">
        <f>RIGHT(Tabell2_LK_Roslagen_Kvinnor[[#This Row],[Person]],2)</f>
        <v>66</v>
      </c>
      <c r="J277" t="str">
        <f>TEXT(Tabell2_LK_Roslagen_Kvinnor[[#This Row],[När]],"ÅÅÅÅ")</f>
        <v>2022</v>
      </c>
      <c r="K277">
        <f>IF(Tabell2_LK_Roslagen_Kvinnor[[#This Row],[Född]]&lt;"23",20,19)</f>
        <v>19</v>
      </c>
      <c r="L277" t="str">
        <f>CONCATENATE(Tabell2_LK_Roslagen_Kvinnor[[#This Row],[Århundrade]],Tabell2_LK_Roslagen_Kvinnor[[#This Row],[Född]])</f>
        <v>1966</v>
      </c>
      <c r="M277">
        <f>Tabell2_LK_Roslagen_Kvinnor[[#This Row],[År]]-Tabell2_LK_Roslagen_Kvinnor[[#This Row],[Född_år]]</f>
        <v>56</v>
      </c>
      <c r="N277" t="str">
        <f t="shared" si="4"/>
        <v>K/M55-59</v>
      </c>
    </row>
    <row r="278" spans="1:14">
      <c r="A278" s="1" t="s">
        <v>1014</v>
      </c>
      <c r="B278" s="4" t="s">
        <v>1003</v>
      </c>
      <c r="C278" s="4" t="s">
        <v>608</v>
      </c>
      <c r="D278" s="4" t="s">
        <v>1004</v>
      </c>
      <c r="E278" s="5">
        <v>44325</v>
      </c>
      <c r="F278" s="4" t="s">
        <v>1005</v>
      </c>
      <c r="G278" s="4" t="s">
        <v>389</v>
      </c>
      <c r="H278" s="29">
        <v>44327</v>
      </c>
      <c r="I278" t="str">
        <f>RIGHT(Tabell2_LK_Roslagen_Kvinnor[[#This Row],[Person]],2)</f>
        <v>93</v>
      </c>
      <c r="J278" t="str">
        <f>TEXT(Tabell2_LK_Roslagen_Kvinnor[[#This Row],[När]],"ÅÅÅÅ")</f>
        <v>2021</v>
      </c>
      <c r="K278">
        <f>IF(Tabell2_LK_Roslagen_Kvinnor[[#This Row],[Född]]&lt;"23",20,19)</f>
        <v>19</v>
      </c>
      <c r="L278" t="str">
        <f>CONCATENATE(Tabell2_LK_Roslagen_Kvinnor[[#This Row],[Århundrade]],Tabell2_LK_Roslagen_Kvinnor[[#This Row],[Född]])</f>
        <v>1993</v>
      </c>
      <c r="M278">
        <f>Tabell2_LK_Roslagen_Kvinnor[[#This Row],[År]]-Tabell2_LK_Roslagen_Kvinnor[[#This Row],[Född_år]]</f>
        <v>28</v>
      </c>
      <c r="N278" t="str">
        <f t="shared" si="4"/>
        <v>K/M Senior</v>
      </c>
    </row>
    <row r="279" spans="1:14">
      <c r="A279" s="1" t="s">
        <v>982</v>
      </c>
      <c r="B279" s="52" t="s">
        <v>1375</v>
      </c>
      <c r="C279" s="4" t="s">
        <v>1000</v>
      </c>
      <c r="D279" s="4" t="s">
        <v>101</v>
      </c>
      <c r="E279" s="5">
        <v>45018</v>
      </c>
      <c r="F279" s="5" t="s">
        <v>1180</v>
      </c>
      <c r="G279" s="1"/>
      <c r="H279" s="29">
        <v>45019</v>
      </c>
      <c r="I279" t="str">
        <f>RIGHT(Tabell2_LK_Roslagen_Kvinnor[[#This Row],[Person]],2)</f>
        <v>93</v>
      </c>
      <c r="J279" t="str">
        <f>TEXT(Tabell2_LK_Roslagen_Kvinnor[[#This Row],[När]],"ÅÅÅÅ")</f>
        <v>2023</v>
      </c>
      <c r="K279">
        <f>IF(Tabell2_LK_Roslagen_Kvinnor[[#This Row],[Född]]&lt;"23",20,19)</f>
        <v>19</v>
      </c>
      <c r="L279" t="str">
        <f>CONCATENATE(Tabell2_LK_Roslagen_Kvinnor[[#This Row],[Århundrade]],Tabell2_LK_Roslagen_Kvinnor[[#This Row],[Född]])</f>
        <v>1993</v>
      </c>
      <c r="M279">
        <f>Tabell2_LK_Roslagen_Kvinnor[[#This Row],[År]]-Tabell2_LK_Roslagen_Kvinnor[[#This Row],[Född_år]]</f>
        <v>30</v>
      </c>
      <c r="N279" t="str">
        <f t="shared" si="4"/>
        <v>K/M Senior</v>
      </c>
    </row>
    <row r="280" spans="1:14">
      <c r="A280" s="1" t="s">
        <v>982</v>
      </c>
      <c r="B280" s="52" t="s">
        <v>1376</v>
      </c>
      <c r="C280" s="4" t="s">
        <v>1051</v>
      </c>
      <c r="D280" s="4" t="s">
        <v>101</v>
      </c>
      <c r="E280" s="5">
        <v>45018</v>
      </c>
      <c r="F280" s="5" t="s">
        <v>1180</v>
      </c>
      <c r="G280" s="1"/>
      <c r="H280" s="29">
        <v>45019</v>
      </c>
      <c r="I280" t="str">
        <f>RIGHT(Tabell2_LK_Roslagen_Kvinnor[[#This Row],[Person]],2)</f>
        <v>94</v>
      </c>
      <c r="J280" t="str">
        <f>TEXT(Tabell2_LK_Roslagen_Kvinnor[[#This Row],[När]],"ÅÅÅÅ")</f>
        <v>2023</v>
      </c>
      <c r="K280">
        <f>IF(Tabell2_LK_Roslagen_Kvinnor[[#This Row],[Född]]&lt;"23",20,19)</f>
        <v>19</v>
      </c>
      <c r="L280" t="str">
        <f>CONCATENATE(Tabell2_LK_Roslagen_Kvinnor[[#This Row],[Århundrade]],Tabell2_LK_Roslagen_Kvinnor[[#This Row],[Född]])</f>
        <v>1994</v>
      </c>
      <c r="M280">
        <f>Tabell2_LK_Roslagen_Kvinnor[[#This Row],[År]]-Tabell2_LK_Roslagen_Kvinnor[[#This Row],[Född_år]]</f>
        <v>29</v>
      </c>
      <c r="N280" t="str">
        <f t="shared" si="4"/>
        <v>K/M Senior</v>
      </c>
    </row>
    <row r="281" spans="1:14">
      <c r="A281" s="1" t="s">
        <v>1014</v>
      </c>
      <c r="B281" s="23" t="s">
        <v>1091</v>
      </c>
      <c r="C281" s="1" t="s">
        <v>1037</v>
      </c>
      <c r="D281" s="4" t="s">
        <v>1046</v>
      </c>
      <c r="E281" s="5">
        <v>44795</v>
      </c>
      <c r="F281" s="4" t="s">
        <v>241</v>
      </c>
      <c r="G281" s="4" t="s">
        <v>972</v>
      </c>
      <c r="H281" s="29">
        <v>44846</v>
      </c>
      <c r="I281" t="str">
        <f>RIGHT(Tabell2_LK_Roslagen_Kvinnor[[#This Row],[Person]],2)</f>
        <v>90</v>
      </c>
      <c r="J281" t="str">
        <f>TEXT(Tabell2_LK_Roslagen_Kvinnor[[#This Row],[När]],"ÅÅÅÅ")</f>
        <v>2022</v>
      </c>
      <c r="K281">
        <f>IF(Tabell2_LK_Roslagen_Kvinnor[[#This Row],[Född]]&lt;"23",20,19)</f>
        <v>19</v>
      </c>
      <c r="L281" t="str">
        <f>CONCATENATE(Tabell2_LK_Roslagen_Kvinnor[[#This Row],[Århundrade]],Tabell2_LK_Roslagen_Kvinnor[[#This Row],[Född]])</f>
        <v>1990</v>
      </c>
      <c r="M281">
        <f>Tabell2_LK_Roslagen_Kvinnor[[#This Row],[År]]-Tabell2_LK_Roslagen_Kvinnor[[#This Row],[Född_år]]</f>
        <v>32</v>
      </c>
      <c r="N281" t="str">
        <f t="shared" si="4"/>
        <v>K/M Senior</v>
      </c>
    </row>
    <row r="282" spans="1:14">
      <c r="A282" s="1" t="s">
        <v>982</v>
      </c>
      <c r="B282" s="52" t="s">
        <v>1377</v>
      </c>
      <c r="C282" s="4" t="s">
        <v>1000</v>
      </c>
      <c r="D282" s="4" t="s">
        <v>9</v>
      </c>
      <c r="E282" s="5">
        <v>45081</v>
      </c>
      <c r="F282" s="5" t="s">
        <v>971</v>
      </c>
      <c r="G282" s="1"/>
      <c r="H282" s="29">
        <v>45082</v>
      </c>
      <c r="I282" t="str">
        <f>RIGHT(Tabell2_LK_Roslagen_Kvinnor[[#This Row],[Person]],2)</f>
        <v>93</v>
      </c>
      <c r="J282" t="str">
        <f>TEXT(Tabell2_LK_Roslagen_Kvinnor[[#This Row],[När]],"ÅÅÅÅ")</f>
        <v>2023</v>
      </c>
      <c r="K282">
        <f>IF(Tabell2_LK_Roslagen_Kvinnor[[#This Row],[Född]]&lt;"23",20,19)</f>
        <v>19</v>
      </c>
      <c r="L282" t="str">
        <f>CONCATENATE(Tabell2_LK_Roslagen_Kvinnor[[#This Row],[Århundrade]],Tabell2_LK_Roslagen_Kvinnor[[#This Row],[Född]])</f>
        <v>1993</v>
      </c>
      <c r="M282">
        <f>Tabell2_LK_Roslagen_Kvinnor[[#This Row],[År]]-Tabell2_LK_Roslagen_Kvinnor[[#This Row],[Född_år]]</f>
        <v>30</v>
      </c>
      <c r="N282" t="str">
        <f t="shared" si="4"/>
        <v>K/M Senior</v>
      </c>
    </row>
    <row r="283" spans="1:14">
      <c r="A283" s="1" t="s">
        <v>982</v>
      </c>
      <c r="B283" s="52" t="s">
        <v>1378</v>
      </c>
      <c r="C283" s="4" t="s">
        <v>596</v>
      </c>
      <c r="D283" s="4" t="s">
        <v>9</v>
      </c>
      <c r="E283" s="5">
        <v>45081</v>
      </c>
      <c r="F283" s="5" t="s">
        <v>971</v>
      </c>
      <c r="G283" s="1"/>
      <c r="H283" s="29">
        <v>45082</v>
      </c>
      <c r="I283" t="str">
        <f>RIGHT(Tabell2_LK_Roslagen_Kvinnor[[#This Row],[Person]],2)</f>
        <v>81</v>
      </c>
      <c r="J283" t="str">
        <f>TEXT(Tabell2_LK_Roslagen_Kvinnor[[#This Row],[När]],"ÅÅÅÅ")</f>
        <v>2023</v>
      </c>
      <c r="K283">
        <f>IF(Tabell2_LK_Roslagen_Kvinnor[[#This Row],[Född]]&lt;"23",20,19)</f>
        <v>19</v>
      </c>
      <c r="L283" t="str">
        <f>CONCATENATE(Tabell2_LK_Roslagen_Kvinnor[[#This Row],[Århundrade]],Tabell2_LK_Roslagen_Kvinnor[[#This Row],[Född]])</f>
        <v>1981</v>
      </c>
      <c r="M283">
        <f>Tabell2_LK_Roslagen_Kvinnor[[#This Row],[År]]-Tabell2_LK_Roslagen_Kvinnor[[#This Row],[Född_år]]</f>
        <v>42</v>
      </c>
      <c r="N283" t="str">
        <f t="shared" si="4"/>
        <v>K/M40-44</v>
      </c>
    </row>
    <row r="284" spans="1:14">
      <c r="A284" s="1" t="s">
        <v>982</v>
      </c>
      <c r="B284" s="52" t="s">
        <v>1379</v>
      </c>
      <c r="C284" s="4" t="s">
        <v>1380</v>
      </c>
      <c r="D284" s="4" t="s">
        <v>101</v>
      </c>
      <c r="E284" s="5">
        <v>45018</v>
      </c>
      <c r="F284" s="5" t="s">
        <v>1180</v>
      </c>
      <c r="G284" s="1"/>
      <c r="H284" s="29">
        <v>45019</v>
      </c>
      <c r="I284" t="str">
        <f>RIGHT(Tabell2_LK_Roslagen_Kvinnor[[#This Row],[Person]],2)</f>
        <v>79</v>
      </c>
      <c r="J284" t="str">
        <f>TEXT(Tabell2_LK_Roslagen_Kvinnor[[#This Row],[När]],"ÅÅÅÅ")</f>
        <v>2023</v>
      </c>
      <c r="K284">
        <f>IF(Tabell2_LK_Roslagen_Kvinnor[[#This Row],[Född]]&lt;"23",20,19)</f>
        <v>19</v>
      </c>
      <c r="L284" t="str">
        <f>CONCATENATE(Tabell2_LK_Roslagen_Kvinnor[[#This Row],[Århundrade]],Tabell2_LK_Roslagen_Kvinnor[[#This Row],[Född]])</f>
        <v>1979</v>
      </c>
      <c r="M284">
        <f>Tabell2_LK_Roslagen_Kvinnor[[#This Row],[År]]-Tabell2_LK_Roslagen_Kvinnor[[#This Row],[Född_år]]</f>
        <v>44</v>
      </c>
      <c r="N284" t="str">
        <f t="shared" si="4"/>
        <v>K/M40-44</v>
      </c>
    </row>
    <row r="285" spans="1:14">
      <c r="A285" s="1" t="s">
        <v>982</v>
      </c>
      <c r="B285" s="52" t="s">
        <v>1381</v>
      </c>
      <c r="C285" s="4" t="s">
        <v>1008</v>
      </c>
      <c r="D285" s="4" t="s">
        <v>9</v>
      </c>
      <c r="E285" s="5">
        <v>45081</v>
      </c>
      <c r="F285" s="5" t="s">
        <v>971</v>
      </c>
      <c r="G285" s="1"/>
      <c r="H285" s="29">
        <v>45082</v>
      </c>
      <c r="I285" t="str">
        <f>RIGHT(Tabell2_LK_Roslagen_Kvinnor[[#This Row],[Person]],2)</f>
        <v>75</v>
      </c>
      <c r="J285" t="str">
        <f>TEXT(Tabell2_LK_Roslagen_Kvinnor[[#This Row],[När]],"ÅÅÅÅ")</f>
        <v>2023</v>
      </c>
      <c r="K285">
        <f>IF(Tabell2_LK_Roslagen_Kvinnor[[#This Row],[Född]]&lt;"23",20,19)</f>
        <v>19</v>
      </c>
      <c r="L285" t="str">
        <f>CONCATENATE(Tabell2_LK_Roslagen_Kvinnor[[#This Row],[Århundrade]],Tabell2_LK_Roslagen_Kvinnor[[#This Row],[Född]])</f>
        <v>1975</v>
      </c>
      <c r="M285">
        <f>Tabell2_LK_Roslagen_Kvinnor[[#This Row],[År]]-Tabell2_LK_Roslagen_Kvinnor[[#This Row],[Född_år]]</f>
        <v>48</v>
      </c>
      <c r="N285" t="str">
        <f t="shared" si="4"/>
        <v>K/M45-49</v>
      </c>
    </row>
    <row r="286" spans="1:14">
      <c r="A286" s="1" t="s">
        <v>1014</v>
      </c>
      <c r="B286" s="4" t="s">
        <v>1006</v>
      </c>
      <c r="C286" s="22" t="s">
        <v>524</v>
      </c>
      <c r="D286" s="4" t="s">
        <v>9</v>
      </c>
      <c r="E286" s="5">
        <v>44416</v>
      </c>
      <c r="F286" s="4" t="s">
        <v>971</v>
      </c>
      <c r="G286" s="4" t="s">
        <v>972</v>
      </c>
      <c r="H286" s="29">
        <v>44416</v>
      </c>
      <c r="I286" t="str">
        <f>RIGHT(Tabell2_LK_Roslagen_Kvinnor[[#This Row],[Person]],2)</f>
        <v>77</v>
      </c>
      <c r="J286" t="str">
        <f>TEXT(Tabell2_LK_Roslagen_Kvinnor[[#This Row],[När]],"ÅÅÅÅ")</f>
        <v>2021</v>
      </c>
      <c r="K286">
        <f>IF(Tabell2_LK_Roslagen_Kvinnor[[#This Row],[Född]]&lt;"23",20,19)</f>
        <v>19</v>
      </c>
      <c r="L286" t="str">
        <f>CONCATENATE(Tabell2_LK_Roslagen_Kvinnor[[#This Row],[Århundrade]],Tabell2_LK_Roslagen_Kvinnor[[#This Row],[Född]])</f>
        <v>1977</v>
      </c>
      <c r="M286">
        <f>Tabell2_LK_Roslagen_Kvinnor[[#This Row],[År]]-Tabell2_LK_Roslagen_Kvinnor[[#This Row],[Född_år]]</f>
        <v>44</v>
      </c>
      <c r="N286" t="str">
        <f t="shared" si="4"/>
        <v>K/M40-44</v>
      </c>
    </row>
    <row r="287" spans="1:14">
      <c r="A287" s="1" t="s">
        <v>1014</v>
      </c>
      <c r="B287" s="4" t="s">
        <v>1007</v>
      </c>
      <c r="C287" s="22" t="s">
        <v>1008</v>
      </c>
      <c r="D287" s="4" t="s">
        <v>9</v>
      </c>
      <c r="E287" s="5">
        <v>44416</v>
      </c>
      <c r="F287" s="4" t="s">
        <v>971</v>
      </c>
      <c r="G287" s="4" t="s">
        <v>972</v>
      </c>
      <c r="H287" s="29">
        <v>44416</v>
      </c>
      <c r="I287" t="str">
        <f>RIGHT(Tabell2_LK_Roslagen_Kvinnor[[#This Row],[Person]],2)</f>
        <v>75</v>
      </c>
      <c r="J287" t="str">
        <f>TEXT(Tabell2_LK_Roslagen_Kvinnor[[#This Row],[När]],"ÅÅÅÅ")</f>
        <v>2021</v>
      </c>
      <c r="K287">
        <f>IF(Tabell2_LK_Roslagen_Kvinnor[[#This Row],[Född]]&lt;"23",20,19)</f>
        <v>19</v>
      </c>
      <c r="L287" t="str">
        <f>CONCATENATE(Tabell2_LK_Roslagen_Kvinnor[[#This Row],[Århundrade]],Tabell2_LK_Roslagen_Kvinnor[[#This Row],[Född]])</f>
        <v>1975</v>
      </c>
      <c r="M287">
        <f>Tabell2_LK_Roslagen_Kvinnor[[#This Row],[År]]-Tabell2_LK_Roslagen_Kvinnor[[#This Row],[Född_år]]</f>
        <v>46</v>
      </c>
      <c r="N287" t="str">
        <f t="shared" si="4"/>
        <v>K/M45-49</v>
      </c>
    </row>
    <row r="288" spans="1:14">
      <c r="A288" s="1" t="s">
        <v>1014</v>
      </c>
      <c r="B288" s="23" t="s">
        <v>1089</v>
      </c>
      <c r="C288" s="4" t="s">
        <v>1008</v>
      </c>
      <c r="D288" s="4" t="s">
        <v>1047</v>
      </c>
      <c r="E288" s="5">
        <v>44718</v>
      </c>
      <c r="F288" s="4" t="s">
        <v>971</v>
      </c>
      <c r="G288" s="4" t="s">
        <v>972</v>
      </c>
      <c r="H288" s="29">
        <v>44732</v>
      </c>
      <c r="I288" t="str">
        <f>RIGHT(Tabell2_LK_Roslagen_Kvinnor[[#This Row],[Person]],2)</f>
        <v>75</v>
      </c>
      <c r="J288" t="str">
        <f>TEXT(Tabell2_LK_Roslagen_Kvinnor[[#This Row],[När]],"ÅÅÅÅ")</f>
        <v>2022</v>
      </c>
      <c r="K288">
        <f>IF(Tabell2_LK_Roslagen_Kvinnor[[#This Row],[Född]]&lt;"23",20,19)</f>
        <v>19</v>
      </c>
      <c r="L288" t="str">
        <f>CONCATENATE(Tabell2_LK_Roslagen_Kvinnor[[#This Row],[Århundrade]],Tabell2_LK_Roslagen_Kvinnor[[#This Row],[Född]])</f>
        <v>1975</v>
      </c>
      <c r="M288">
        <f>Tabell2_LK_Roslagen_Kvinnor[[#This Row],[År]]-Tabell2_LK_Roslagen_Kvinnor[[#This Row],[Född_år]]</f>
        <v>47</v>
      </c>
      <c r="N288" t="str">
        <f t="shared" si="4"/>
        <v>K/M45-49</v>
      </c>
    </row>
    <row r="289" spans="1:14">
      <c r="A289" s="1" t="s">
        <v>1014</v>
      </c>
      <c r="B289" s="4" t="s">
        <v>1009</v>
      </c>
      <c r="C289" s="4" t="s">
        <v>1010</v>
      </c>
      <c r="D289" s="4" t="s">
        <v>9</v>
      </c>
      <c r="E289" s="5">
        <v>44416</v>
      </c>
      <c r="F289" s="4" t="s">
        <v>971</v>
      </c>
      <c r="G289" s="4" t="s">
        <v>972</v>
      </c>
      <c r="H289" s="29">
        <v>44416</v>
      </c>
      <c r="I289" t="str">
        <f>RIGHT(Tabell2_LK_Roslagen_Kvinnor[[#This Row],[Person]],2)</f>
        <v>06</v>
      </c>
      <c r="J289" t="str">
        <f>TEXT(Tabell2_LK_Roslagen_Kvinnor[[#This Row],[När]],"ÅÅÅÅ")</f>
        <v>2021</v>
      </c>
      <c r="K289">
        <f>IF(Tabell2_LK_Roslagen_Kvinnor[[#This Row],[Född]]&lt;"23",20,19)</f>
        <v>20</v>
      </c>
      <c r="L289" t="str">
        <f>CONCATENATE(Tabell2_LK_Roslagen_Kvinnor[[#This Row],[Århundrade]],Tabell2_LK_Roslagen_Kvinnor[[#This Row],[Född]])</f>
        <v>2006</v>
      </c>
      <c r="M289">
        <f>Tabell2_LK_Roslagen_Kvinnor[[#This Row],[År]]-Tabell2_LK_Roslagen_Kvinnor[[#This Row],[Född_år]]</f>
        <v>15</v>
      </c>
      <c r="N289" t="str">
        <f t="shared" si="4"/>
        <v>F/P15 Ungdom</v>
      </c>
    </row>
    <row r="290" spans="1:14">
      <c r="A290" s="1" t="s">
        <v>1014</v>
      </c>
      <c r="B290" s="4" t="s">
        <v>1011</v>
      </c>
      <c r="C290" s="4" t="s">
        <v>587</v>
      </c>
      <c r="D290" s="4" t="s">
        <v>9</v>
      </c>
      <c r="E290" s="5">
        <v>44416</v>
      </c>
      <c r="F290" s="4" t="s">
        <v>971</v>
      </c>
      <c r="G290" s="4" t="s">
        <v>972</v>
      </c>
      <c r="H290" s="29">
        <v>44416</v>
      </c>
      <c r="I290" t="str">
        <f>RIGHT(Tabell2_LK_Roslagen_Kvinnor[[#This Row],[Person]],2)</f>
        <v>03</v>
      </c>
      <c r="J290" t="str">
        <f>TEXT(Tabell2_LK_Roslagen_Kvinnor[[#This Row],[När]],"ÅÅÅÅ")</f>
        <v>2021</v>
      </c>
      <c r="K290">
        <f>IF(Tabell2_LK_Roslagen_Kvinnor[[#This Row],[Född]]&lt;"23",20,19)</f>
        <v>20</v>
      </c>
      <c r="L290" t="str">
        <f>CONCATENATE(Tabell2_LK_Roslagen_Kvinnor[[#This Row],[Århundrade]],Tabell2_LK_Roslagen_Kvinnor[[#This Row],[Född]])</f>
        <v>2003</v>
      </c>
      <c r="M290">
        <f>Tabell2_LK_Roslagen_Kvinnor[[#This Row],[År]]-Tabell2_LK_Roslagen_Kvinnor[[#This Row],[Född_år]]</f>
        <v>18</v>
      </c>
      <c r="N290" t="str">
        <f t="shared" si="4"/>
        <v>F/P19 Junior</v>
      </c>
    </row>
    <row r="291" spans="1:14">
      <c r="A291" s="1" t="s">
        <v>1014</v>
      </c>
      <c r="B291" s="23" t="s">
        <v>1090</v>
      </c>
      <c r="C291" s="22" t="s">
        <v>995</v>
      </c>
      <c r="D291" s="4" t="s">
        <v>1047</v>
      </c>
      <c r="E291" s="5">
        <v>44718</v>
      </c>
      <c r="F291" s="4" t="s">
        <v>971</v>
      </c>
      <c r="G291" s="4" t="s">
        <v>972</v>
      </c>
      <c r="H291" s="29">
        <v>44732</v>
      </c>
      <c r="I291" t="str">
        <f>RIGHT(Tabell2_LK_Roslagen_Kvinnor[[#This Row],[Person]],2)</f>
        <v>09</v>
      </c>
      <c r="J291" t="str">
        <f>TEXT(Tabell2_LK_Roslagen_Kvinnor[[#This Row],[När]],"ÅÅÅÅ")</f>
        <v>2022</v>
      </c>
      <c r="K291">
        <f>IF(Tabell2_LK_Roslagen_Kvinnor[[#This Row],[Född]]&lt;"23",20,19)</f>
        <v>20</v>
      </c>
      <c r="L291" t="str">
        <f>CONCATENATE(Tabell2_LK_Roslagen_Kvinnor[[#This Row],[Århundrade]],Tabell2_LK_Roslagen_Kvinnor[[#This Row],[Född]])</f>
        <v>2009</v>
      </c>
      <c r="M291">
        <f>Tabell2_LK_Roslagen_Kvinnor[[#This Row],[År]]-Tabell2_LK_Roslagen_Kvinnor[[#This Row],[Född_år]]</f>
        <v>13</v>
      </c>
      <c r="N291" t="str">
        <f t="shared" si="4"/>
        <v>F/P13 Ungdom</v>
      </c>
    </row>
    <row r="292" spans="1:14">
      <c r="A292" s="1" t="s">
        <v>1014</v>
      </c>
      <c r="B292" s="23" t="s">
        <v>1092</v>
      </c>
      <c r="C292" s="22" t="s">
        <v>1048</v>
      </c>
      <c r="D292" s="4" t="s">
        <v>1047</v>
      </c>
      <c r="E292" s="5">
        <v>44718</v>
      </c>
      <c r="F292" s="4" t="s">
        <v>971</v>
      </c>
      <c r="G292" s="4" t="s">
        <v>972</v>
      </c>
      <c r="H292" s="29">
        <v>44732</v>
      </c>
      <c r="I292" t="str">
        <f>RIGHT(Tabell2_LK_Roslagen_Kvinnor[[#This Row],[Person]],2)</f>
        <v>91</v>
      </c>
      <c r="J292" t="str">
        <f>TEXT(Tabell2_LK_Roslagen_Kvinnor[[#This Row],[När]],"ÅÅÅÅ")</f>
        <v>2022</v>
      </c>
      <c r="K292">
        <f>IF(Tabell2_LK_Roslagen_Kvinnor[[#This Row],[Född]]&lt;"23",20,19)</f>
        <v>19</v>
      </c>
      <c r="L292" t="str">
        <f>CONCATENATE(Tabell2_LK_Roslagen_Kvinnor[[#This Row],[Århundrade]],Tabell2_LK_Roslagen_Kvinnor[[#This Row],[Född]])</f>
        <v>1991</v>
      </c>
      <c r="M292">
        <f>Tabell2_LK_Roslagen_Kvinnor[[#This Row],[År]]-Tabell2_LK_Roslagen_Kvinnor[[#This Row],[Född_år]]</f>
        <v>31</v>
      </c>
      <c r="N292" t="str">
        <f t="shared" si="4"/>
        <v>K/M Senior</v>
      </c>
    </row>
    <row r="293" spans="1:14">
      <c r="A293" s="1" t="s">
        <v>982</v>
      </c>
      <c r="B293" s="52" t="s">
        <v>1382</v>
      </c>
      <c r="C293" s="4" t="s">
        <v>829</v>
      </c>
      <c r="D293" s="4" t="s">
        <v>101</v>
      </c>
      <c r="E293" s="5">
        <v>45018</v>
      </c>
      <c r="F293" s="5" t="s">
        <v>1180</v>
      </c>
      <c r="G293" s="1"/>
      <c r="H293" s="29">
        <v>45019</v>
      </c>
      <c r="I293" t="str">
        <f>RIGHT(Tabell2_LK_Roslagen_Kvinnor[[#This Row],[Person]],2)</f>
        <v>76</v>
      </c>
      <c r="J293" t="str">
        <f>TEXT(Tabell2_LK_Roslagen_Kvinnor[[#This Row],[När]],"ÅÅÅÅ")</f>
        <v>2023</v>
      </c>
      <c r="K293">
        <f>IF(Tabell2_LK_Roslagen_Kvinnor[[#This Row],[Född]]&lt;"23",20,19)</f>
        <v>19</v>
      </c>
      <c r="L293" t="str">
        <f>CONCATENATE(Tabell2_LK_Roslagen_Kvinnor[[#This Row],[Århundrade]],Tabell2_LK_Roslagen_Kvinnor[[#This Row],[Född]])</f>
        <v>1976</v>
      </c>
      <c r="M293">
        <f>Tabell2_LK_Roslagen_Kvinnor[[#This Row],[År]]-Tabell2_LK_Roslagen_Kvinnor[[#This Row],[Född_år]]</f>
        <v>47</v>
      </c>
      <c r="N293" t="str">
        <f t="shared" si="4"/>
        <v>K/M45-49</v>
      </c>
    </row>
    <row r="294" spans="1:14">
      <c r="A294" s="1" t="s">
        <v>982</v>
      </c>
      <c r="B294" s="52" t="s">
        <v>1383</v>
      </c>
      <c r="C294" s="4" t="s">
        <v>829</v>
      </c>
      <c r="D294" s="4" t="s">
        <v>9</v>
      </c>
      <c r="E294" s="5">
        <v>45081</v>
      </c>
      <c r="F294" s="5" t="s">
        <v>971</v>
      </c>
      <c r="G294" s="1"/>
      <c r="H294" s="29">
        <v>45082</v>
      </c>
      <c r="I294" t="str">
        <f>RIGHT(Tabell2_LK_Roslagen_Kvinnor[[#This Row],[Person]],2)</f>
        <v>76</v>
      </c>
      <c r="J294" t="str">
        <f>TEXT(Tabell2_LK_Roslagen_Kvinnor[[#This Row],[När]],"ÅÅÅÅ")</f>
        <v>2023</v>
      </c>
      <c r="K294">
        <f>IF(Tabell2_LK_Roslagen_Kvinnor[[#This Row],[Född]]&lt;"23",20,19)</f>
        <v>19</v>
      </c>
      <c r="L294" t="str">
        <f>CONCATENATE(Tabell2_LK_Roslagen_Kvinnor[[#This Row],[Århundrade]],Tabell2_LK_Roslagen_Kvinnor[[#This Row],[Född]])</f>
        <v>1976</v>
      </c>
      <c r="M294">
        <f>Tabell2_LK_Roslagen_Kvinnor[[#This Row],[År]]-Tabell2_LK_Roslagen_Kvinnor[[#This Row],[Född_år]]</f>
        <v>47</v>
      </c>
      <c r="N294" t="str">
        <f t="shared" si="4"/>
        <v>K/M45-49</v>
      </c>
    </row>
    <row r="295" spans="1:14">
      <c r="A295" s="1" t="s">
        <v>982</v>
      </c>
      <c r="B295" s="52" t="s">
        <v>1384</v>
      </c>
      <c r="C295" s="4" t="s">
        <v>543</v>
      </c>
      <c r="D295" s="4" t="s">
        <v>9</v>
      </c>
      <c r="E295" s="5">
        <v>45081</v>
      </c>
      <c r="F295" s="5" t="s">
        <v>971</v>
      </c>
      <c r="G295" s="1"/>
      <c r="H295" s="29">
        <v>45082</v>
      </c>
      <c r="I295" t="str">
        <f>RIGHT(Tabell2_LK_Roslagen_Kvinnor[[#This Row],[Person]],2)</f>
        <v>96</v>
      </c>
      <c r="J295" t="str">
        <f>TEXT(Tabell2_LK_Roslagen_Kvinnor[[#This Row],[När]],"ÅÅÅÅ")</f>
        <v>2023</v>
      </c>
      <c r="K295">
        <f>IF(Tabell2_LK_Roslagen_Kvinnor[[#This Row],[Född]]&lt;"23",20,19)</f>
        <v>19</v>
      </c>
      <c r="L295" t="str">
        <f>CONCATENATE(Tabell2_LK_Roslagen_Kvinnor[[#This Row],[Århundrade]],Tabell2_LK_Roslagen_Kvinnor[[#This Row],[Född]])</f>
        <v>1996</v>
      </c>
      <c r="M295">
        <f>Tabell2_LK_Roslagen_Kvinnor[[#This Row],[År]]-Tabell2_LK_Roslagen_Kvinnor[[#This Row],[Född_år]]</f>
        <v>27</v>
      </c>
      <c r="N295" t="str">
        <f t="shared" si="4"/>
        <v>K/M Senior</v>
      </c>
    </row>
    <row r="296" spans="1:14">
      <c r="A296" s="1" t="s">
        <v>1014</v>
      </c>
      <c r="B296" s="23" t="s">
        <v>1093</v>
      </c>
      <c r="C296" s="4" t="s">
        <v>1049</v>
      </c>
      <c r="D296" s="4" t="s">
        <v>1047</v>
      </c>
      <c r="E296" s="5">
        <v>44718</v>
      </c>
      <c r="F296" s="4" t="s">
        <v>971</v>
      </c>
      <c r="G296" s="4" t="s">
        <v>972</v>
      </c>
      <c r="H296" s="29">
        <v>44732</v>
      </c>
      <c r="I296" t="str">
        <f>RIGHT(Tabell2_LK_Roslagen_Kvinnor[[#This Row],[Person]],2)</f>
        <v>84</v>
      </c>
      <c r="J296" t="str">
        <f>TEXT(Tabell2_LK_Roslagen_Kvinnor[[#This Row],[När]],"ÅÅÅÅ")</f>
        <v>2022</v>
      </c>
      <c r="K296">
        <f>IF(Tabell2_LK_Roslagen_Kvinnor[[#This Row],[Född]]&lt;"23",20,19)</f>
        <v>19</v>
      </c>
      <c r="L296" t="str">
        <f>CONCATENATE(Tabell2_LK_Roslagen_Kvinnor[[#This Row],[Århundrade]],Tabell2_LK_Roslagen_Kvinnor[[#This Row],[Född]])</f>
        <v>1984</v>
      </c>
      <c r="M296">
        <f>Tabell2_LK_Roslagen_Kvinnor[[#This Row],[År]]-Tabell2_LK_Roslagen_Kvinnor[[#This Row],[Född_år]]</f>
        <v>38</v>
      </c>
      <c r="N296" t="str">
        <f t="shared" si="4"/>
        <v>K/M35-39</v>
      </c>
    </row>
    <row r="297" spans="1:14">
      <c r="A297" s="1" t="s">
        <v>982</v>
      </c>
      <c r="B297" s="52" t="s">
        <v>1385</v>
      </c>
      <c r="C297" s="4" t="s">
        <v>503</v>
      </c>
      <c r="D297" s="4" t="s">
        <v>9</v>
      </c>
      <c r="E297" s="5">
        <v>45082</v>
      </c>
      <c r="F297" s="5" t="s">
        <v>971</v>
      </c>
      <c r="G297" s="3"/>
      <c r="H297" s="29">
        <v>45082</v>
      </c>
      <c r="I297" t="str">
        <f>RIGHT(Tabell2_LK_Roslagen_Kvinnor[[#This Row],[Person]],2)</f>
        <v>69</v>
      </c>
      <c r="J297" t="str">
        <f>TEXT(Tabell2_LK_Roslagen_Kvinnor[[#This Row],[När]],"ÅÅÅÅ")</f>
        <v>2023</v>
      </c>
      <c r="K297">
        <f>IF(Tabell2_LK_Roslagen_Kvinnor[[#This Row],[Född]]&lt;"23",20,19)</f>
        <v>19</v>
      </c>
      <c r="L297" t="str">
        <f>CONCATENATE(Tabell2_LK_Roslagen_Kvinnor[[#This Row],[Århundrade]],Tabell2_LK_Roslagen_Kvinnor[[#This Row],[Född]])</f>
        <v>1969</v>
      </c>
      <c r="M297">
        <f>Tabell2_LK_Roslagen_Kvinnor[[#This Row],[År]]-Tabell2_LK_Roslagen_Kvinnor[[#This Row],[Född_år]]</f>
        <v>54</v>
      </c>
      <c r="N297" t="str">
        <f t="shared" si="4"/>
        <v>K/M50-54</v>
      </c>
    </row>
    <row r="298" spans="1:14">
      <c r="A298" s="1" t="s">
        <v>1014</v>
      </c>
      <c r="B298" s="23" t="s">
        <v>1266</v>
      </c>
      <c r="C298" s="4" t="s">
        <v>1050</v>
      </c>
      <c r="D298" s="4" t="s">
        <v>1047</v>
      </c>
      <c r="E298" s="5">
        <v>44718</v>
      </c>
      <c r="F298" s="4" t="s">
        <v>971</v>
      </c>
      <c r="G298" s="4" t="s">
        <v>972</v>
      </c>
      <c r="H298" s="29">
        <v>44732</v>
      </c>
      <c r="I298" t="str">
        <f>RIGHT(Tabell2_LK_Roslagen_Kvinnor[[#This Row],[Person]],2)</f>
        <v>02</v>
      </c>
      <c r="J298" t="str">
        <f>TEXT(Tabell2_LK_Roslagen_Kvinnor[[#This Row],[När]],"ÅÅÅÅ")</f>
        <v>2022</v>
      </c>
      <c r="K298">
        <f>IF(Tabell2_LK_Roslagen_Kvinnor[[#This Row],[Född]]&lt;"23",20,19)</f>
        <v>20</v>
      </c>
      <c r="L298" t="str">
        <f>CONCATENATE(Tabell2_LK_Roslagen_Kvinnor[[#This Row],[Århundrade]],Tabell2_LK_Roslagen_Kvinnor[[#This Row],[Född]])</f>
        <v>2002</v>
      </c>
      <c r="M298">
        <f>Tabell2_LK_Roslagen_Kvinnor[[#This Row],[År]]-Tabell2_LK_Roslagen_Kvinnor[[#This Row],[Född_år]]</f>
        <v>20</v>
      </c>
      <c r="N298" t="str">
        <f t="shared" si="4"/>
        <v>K/M22 Junior</v>
      </c>
    </row>
    <row r="299" spans="1:14">
      <c r="A299" s="1" t="s">
        <v>1014</v>
      </c>
      <c r="B299" s="23" t="s">
        <v>1267</v>
      </c>
      <c r="C299" s="4" t="s">
        <v>726</v>
      </c>
      <c r="D299" s="4" t="s">
        <v>1047</v>
      </c>
      <c r="E299" s="5">
        <v>44718</v>
      </c>
      <c r="F299" s="4" t="s">
        <v>971</v>
      </c>
      <c r="G299" s="4" t="s">
        <v>972</v>
      </c>
      <c r="H299" s="29">
        <v>44732</v>
      </c>
      <c r="I299" t="str">
        <f>RIGHT(Tabell2_LK_Roslagen_Kvinnor[[#This Row],[Person]],2)</f>
        <v>66</v>
      </c>
      <c r="J299" t="str">
        <f>TEXT(Tabell2_LK_Roslagen_Kvinnor[[#This Row],[När]],"ÅÅÅÅ")</f>
        <v>2022</v>
      </c>
      <c r="K299">
        <f>IF(Tabell2_LK_Roslagen_Kvinnor[[#This Row],[Född]]&lt;"23",20,19)</f>
        <v>19</v>
      </c>
      <c r="L299" t="str">
        <f>CONCATENATE(Tabell2_LK_Roslagen_Kvinnor[[#This Row],[Århundrade]],Tabell2_LK_Roslagen_Kvinnor[[#This Row],[Född]])</f>
        <v>1966</v>
      </c>
      <c r="M299">
        <f>Tabell2_LK_Roslagen_Kvinnor[[#This Row],[År]]-Tabell2_LK_Roslagen_Kvinnor[[#This Row],[Född_år]]</f>
        <v>56</v>
      </c>
      <c r="N299" t="str">
        <f t="shared" si="4"/>
        <v>K/M55-59</v>
      </c>
    </row>
    <row r="300" spans="1:14">
      <c r="A300" s="1" t="s">
        <v>982</v>
      </c>
      <c r="B300" s="52" t="s">
        <v>1386</v>
      </c>
      <c r="C300" s="4" t="s">
        <v>726</v>
      </c>
      <c r="D300" s="4" t="s">
        <v>9</v>
      </c>
      <c r="E300" s="5">
        <v>45081</v>
      </c>
      <c r="F300" s="5" t="s">
        <v>971</v>
      </c>
      <c r="G300" s="1"/>
      <c r="H300" s="29">
        <v>45082</v>
      </c>
      <c r="I300" t="str">
        <f>RIGHT(Tabell2_LK_Roslagen_Kvinnor[[#This Row],[Person]],2)</f>
        <v>66</v>
      </c>
      <c r="J300" t="str">
        <f>TEXT(Tabell2_LK_Roslagen_Kvinnor[[#This Row],[När]],"ÅÅÅÅ")</f>
        <v>2023</v>
      </c>
      <c r="K300">
        <f>IF(Tabell2_LK_Roslagen_Kvinnor[[#This Row],[Född]]&lt;"23",20,19)</f>
        <v>19</v>
      </c>
      <c r="L300" t="str">
        <f>CONCATENATE(Tabell2_LK_Roslagen_Kvinnor[[#This Row],[Århundrade]],Tabell2_LK_Roslagen_Kvinnor[[#This Row],[Född]])</f>
        <v>1966</v>
      </c>
      <c r="M300">
        <f>Tabell2_LK_Roslagen_Kvinnor[[#This Row],[År]]-Tabell2_LK_Roslagen_Kvinnor[[#This Row],[Född_år]]</f>
        <v>57</v>
      </c>
      <c r="N300" t="str">
        <f t="shared" si="4"/>
        <v>K/M55-59</v>
      </c>
    </row>
    <row r="301" spans="1:14">
      <c r="A301" s="1" t="s">
        <v>1014</v>
      </c>
      <c r="B301" s="23" t="s">
        <v>1268</v>
      </c>
      <c r="C301" s="4" t="s">
        <v>1013</v>
      </c>
      <c r="D301" s="4" t="s">
        <v>1047</v>
      </c>
      <c r="E301" s="5">
        <v>44718</v>
      </c>
      <c r="F301" s="4" t="s">
        <v>971</v>
      </c>
      <c r="G301" s="4" t="s">
        <v>972</v>
      </c>
      <c r="H301" s="29">
        <v>44732</v>
      </c>
      <c r="I301" t="str">
        <f>RIGHT(Tabell2_LK_Roslagen_Kvinnor[[#This Row],[Person]],2)</f>
        <v>85</v>
      </c>
      <c r="J301" t="str">
        <f>TEXT(Tabell2_LK_Roslagen_Kvinnor[[#This Row],[När]],"ÅÅÅÅ")</f>
        <v>2022</v>
      </c>
      <c r="K301">
        <f>IF(Tabell2_LK_Roslagen_Kvinnor[[#This Row],[Född]]&lt;"23",20,19)</f>
        <v>19</v>
      </c>
      <c r="L301" t="str">
        <f>CONCATENATE(Tabell2_LK_Roslagen_Kvinnor[[#This Row],[Århundrade]],Tabell2_LK_Roslagen_Kvinnor[[#This Row],[Född]])</f>
        <v>1985</v>
      </c>
      <c r="M301">
        <f>Tabell2_LK_Roslagen_Kvinnor[[#This Row],[År]]-Tabell2_LK_Roslagen_Kvinnor[[#This Row],[Född_år]]</f>
        <v>37</v>
      </c>
      <c r="N301" t="str">
        <f t="shared" si="4"/>
        <v>K/M35-39</v>
      </c>
    </row>
    <row r="302" spans="1:14">
      <c r="A302" s="1" t="s">
        <v>1014</v>
      </c>
      <c r="B302" s="4" t="s">
        <v>1012</v>
      </c>
      <c r="C302" s="4" t="s">
        <v>1013</v>
      </c>
      <c r="D302" s="4" t="s">
        <v>9</v>
      </c>
      <c r="E302" s="5">
        <v>44416</v>
      </c>
      <c r="F302" s="4" t="s">
        <v>971</v>
      </c>
      <c r="G302" s="4" t="s">
        <v>972</v>
      </c>
      <c r="H302" s="29">
        <v>44416</v>
      </c>
      <c r="I302" t="str">
        <f>RIGHT(Tabell2_LK_Roslagen_Kvinnor[[#This Row],[Person]],2)</f>
        <v>85</v>
      </c>
      <c r="J302" t="str">
        <f>TEXT(Tabell2_LK_Roslagen_Kvinnor[[#This Row],[När]],"ÅÅÅÅ")</f>
        <v>2021</v>
      </c>
      <c r="K302">
        <f>IF(Tabell2_LK_Roslagen_Kvinnor[[#This Row],[Född]]&lt;"23",20,19)</f>
        <v>19</v>
      </c>
      <c r="L302" t="str">
        <f>CONCATENATE(Tabell2_LK_Roslagen_Kvinnor[[#This Row],[Århundrade]],Tabell2_LK_Roslagen_Kvinnor[[#This Row],[Född]])</f>
        <v>1985</v>
      </c>
      <c r="M302">
        <f>Tabell2_LK_Roslagen_Kvinnor[[#This Row],[År]]-Tabell2_LK_Roslagen_Kvinnor[[#This Row],[Född_år]]</f>
        <v>36</v>
      </c>
      <c r="N302" t="str">
        <f t="shared" si="4"/>
        <v>K/M35-39</v>
      </c>
    </row>
    <row r="303" spans="1:14">
      <c r="A303" s="1" t="s">
        <v>112</v>
      </c>
      <c r="B303" s="4" t="s">
        <v>830</v>
      </c>
      <c r="C303" s="4" t="s">
        <v>608</v>
      </c>
      <c r="D303" s="8" t="s">
        <v>831</v>
      </c>
      <c r="E303" s="5">
        <v>44121</v>
      </c>
      <c r="F303" s="5" t="s">
        <v>832</v>
      </c>
      <c r="G303" s="4" t="s">
        <v>577</v>
      </c>
      <c r="H303" s="29">
        <v>44122</v>
      </c>
      <c r="I303" t="str">
        <f>RIGHT(Tabell2_LK_Roslagen_Kvinnor[[#This Row],[Person]],2)</f>
        <v>93</v>
      </c>
      <c r="J303" t="str">
        <f>TEXT(Tabell2_LK_Roslagen_Kvinnor[[#This Row],[När]],"ÅÅÅÅ")</f>
        <v>2020</v>
      </c>
      <c r="K303">
        <f>IF(Tabell2_LK_Roslagen_Kvinnor[[#This Row],[Född]]&lt;"23",20,19)</f>
        <v>19</v>
      </c>
      <c r="L303" t="str">
        <f>CONCATENATE(Tabell2_LK_Roslagen_Kvinnor[[#This Row],[Århundrade]],Tabell2_LK_Roslagen_Kvinnor[[#This Row],[Född]])</f>
        <v>1993</v>
      </c>
      <c r="M303">
        <f>Tabell2_LK_Roslagen_Kvinnor[[#This Row],[År]]-Tabell2_LK_Roslagen_Kvinnor[[#This Row],[Född_år]]</f>
        <v>27</v>
      </c>
      <c r="N303" t="str">
        <f t="shared" si="4"/>
        <v>K/M Senior</v>
      </c>
    </row>
    <row r="304" spans="1:14">
      <c r="A304" s="1" t="s">
        <v>112</v>
      </c>
      <c r="B304" s="4" t="s">
        <v>833</v>
      </c>
      <c r="C304" s="4" t="s">
        <v>608</v>
      </c>
      <c r="D304" s="4" t="s">
        <v>235</v>
      </c>
      <c r="E304" s="5">
        <v>43876</v>
      </c>
      <c r="F304" s="4" t="s">
        <v>818</v>
      </c>
      <c r="G304" s="4" t="s">
        <v>834</v>
      </c>
      <c r="H304" s="29">
        <v>43878</v>
      </c>
      <c r="I304" t="str">
        <f>RIGHT(Tabell2_LK_Roslagen_Kvinnor[[#This Row],[Person]],2)</f>
        <v>93</v>
      </c>
      <c r="J304" t="str">
        <f>TEXT(Tabell2_LK_Roslagen_Kvinnor[[#This Row],[När]],"ÅÅÅÅ")</f>
        <v>2020</v>
      </c>
      <c r="K304">
        <f>IF(Tabell2_LK_Roslagen_Kvinnor[[#This Row],[Född]]&lt;"23",20,19)</f>
        <v>19</v>
      </c>
      <c r="L304" t="str">
        <f>CONCATENATE(Tabell2_LK_Roslagen_Kvinnor[[#This Row],[Århundrade]],Tabell2_LK_Roslagen_Kvinnor[[#This Row],[Född]])</f>
        <v>1993</v>
      </c>
      <c r="M304">
        <f>Tabell2_LK_Roslagen_Kvinnor[[#This Row],[År]]-Tabell2_LK_Roslagen_Kvinnor[[#This Row],[Född_år]]</f>
        <v>27</v>
      </c>
      <c r="N304" t="str">
        <f t="shared" si="4"/>
        <v>K/M Senior</v>
      </c>
    </row>
    <row r="305" spans="1:14">
      <c r="A305" s="1" t="s">
        <v>112</v>
      </c>
      <c r="B305" s="4" t="s">
        <v>835</v>
      </c>
      <c r="C305" s="4" t="s">
        <v>608</v>
      </c>
      <c r="D305" s="4" t="s">
        <v>663</v>
      </c>
      <c r="E305" s="5">
        <v>44171</v>
      </c>
      <c r="F305" s="5" t="s">
        <v>836</v>
      </c>
      <c r="G305" s="4" t="s">
        <v>837</v>
      </c>
      <c r="H305" s="29">
        <v>44196</v>
      </c>
      <c r="I305" t="str">
        <f>RIGHT(Tabell2_LK_Roslagen_Kvinnor[[#This Row],[Person]],2)</f>
        <v>93</v>
      </c>
      <c r="J305" t="str">
        <f>TEXT(Tabell2_LK_Roslagen_Kvinnor[[#This Row],[När]],"ÅÅÅÅ")</f>
        <v>2020</v>
      </c>
      <c r="K305">
        <f>IF(Tabell2_LK_Roslagen_Kvinnor[[#This Row],[Född]]&lt;"23",20,19)</f>
        <v>19</v>
      </c>
      <c r="L305" t="str">
        <f>CONCATENATE(Tabell2_LK_Roslagen_Kvinnor[[#This Row],[Århundrade]],Tabell2_LK_Roslagen_Kvinnor[[#This Row],[Född]])</f>
        <v>1993</v>
      </c>
      <c r="M305">
        <f>Tabell2_LK_Roslagen_Kvinnor[[#This Row],[År]]-Tabell2_LK_Roslagen_Kvinnor[[#This Row],[Född_år]]</f>
        <v>27</v>
      </c>
      <c r="N305" t="str">
        <f t="shared" si="4"/>
        <v>K/M Senior</v>
      </c>
    </row>
    <row r="306" spans="1:14">
      <c r="A306" s="1" t="s">
        <v>112</v>
      </c>
      <c r="B306" s="1" t="s">
        <v>1274</v>
      </c>
      <c r="C306" s="4" t="s">
        <v>608</v>
      </c>
      <c r="D306" s="4" t="s">
        <v>774</v>
      </c>
      <c r="E306" s="2">
        <v>43765</v>
      </c>
      <c r="F306" s="2" t="s">
        <v>775</v>
      </c>
      <c r="G306" s="1" t="s">
        <v>776</v>
      </c>
      <c r="H306" s="29">
        <v>43766</v>
      </c>
      <c r="I306" t="str">
        <f>RIGHT(Tabell2_LK_Roslagen_Kvinnor[[#This Row],[Person]],2)</f>
        <v>93</v>
      </c>
      <c r="J306" t="str">
        <f>TEXT(Tabell2_LK_Roslagen_Kvinnor[[#This Row],[När]],"ÅÅÅÅ")</f>
        <v>2019</v>
      </c>
      <c r="K306">
        <f>IF(Tabell2_LK_Roslagen_Kvinnor[[#This Row],[Född]]&lt;"23",20,19)</f>
        <v>19</v>
      </c>
      <c r="L306" t="str">
        <f>CONCATENATE(Tabell2_LK_Roslagen_Kvinnor[[#This Row],[Århundrade]],Tabell2_LK_Roslagen_Kvinnor[[#This Row],[Född]])</f>
        <v>1993</v>
      </c>
      <c r="M306">
        <f>Tabell2_LK_Roslagen_Kvinnor[[#This Row],[År]]-Tabell2_LK_Roslagen_Kvinnor[[#This Row],[Född_år]]</f>
        <v>26</v>
      </c>
      <c r="N306" t="str">
        <f t="shared" si="4"/>
        <v>K/M Senior</v>
      </c>
    </row>
    <row r="307" spans="1:14">
      <c r="A307" s="1" t="s">
        <v>112</v>
      </c>
      <c r="B307" s="1" t="s">
        <v>1275</v>
      </c>
      <c r="C307" s="4" t="s">
        <v>608</v>
      </c>
      <c r="D307" s="4" t="s">
        <v>413</v>
      </c>
      <c r="E307" s="2">
        <v>43723</v>
      </c>
      <c r="F307" s="2" t="s">
        <v>727</v>
      </c>
      <c r="G307" s="1" t="s">
        <v>728</v>
      </c>
      <c r="H307" s="29">
        <v>43724</v>
      </c>
      <c r="I307" t="str">
        <f>RIGHT(Tabell2_LK_Roslagen_Kvinnor[[#This Row],[Person]],2)</f>
        <v>93</v>
      </c>
      <c r="J307" t="str">
        <f>TEXT(Tabell2_LK_Roslagen_Kvinnor[[#This Row],[När]],"ÅÅÅÅ")</f>
        <v>2019</v>
      </c>
      <c r="K307">
        <f>IF(Tabell2_LK_Roslagen_Kvinnor[[#This Row],[Född]]&lt;"23",20,19)</f>
        <v>19</v>
      </c>
      <c r="L307" t="str">
        <f>CONCATENATE(Tabell2_LK_Roslagen_Kvinnor[[#This Row],[Århundrade]],Tabell2_LK_Roslagen_Kvinnor[[#This Row],[Född]])</f>
        <v>1993</v>
      </c>
      <c r="M307">
        <f>Tabell2_LK_Roslagen_Kvinnor[[#This Row],[År]]-Tabell2_LK_Roslagen_Kvinnor[[#This Row],[Född_år]]</f>
        <v>26</v>
      </c>
      <c r="N307" t="str">
        <f t="shared" si="4"/>
        <v>K/M Senior</v>
      </c>
    </row>
    <row r="308" spans="1:14">
      <c r="A308" s="1" t="s">
        <v>112</v>
      </c>
      <c r="B308" s="1" t="s">
        <v>1276</v>
      </c>
      <c r="C308" s="4" t="s">
        <v>608</v>
      </c>
      <c r="D308" s="4" t="s">
        <v>235</v>
      </c>
      <c r="E308" s="2">
        <v>43506</v>
      </c>
      <c r="F308" s="2" t="s">
        <v>236</v>
      </c>
      <c r="G308" s="1" t="s">
        <v>729</v>
      </c>
      <c r="H308" s="29">
        <v>43507</v>
      </c>
      <c r="I308" t="str">
        <f>RIGHT(Tabell2_LK_Roslagen_Kvinnor[[#This Row],[Person]],2)</f>
        <v>93</v>
      </c>
      <c r="J308" t="str">
        <f>TEXT(Tabell2_LK_Roslagen_Kvinnor[[#This Row],[När]],"ÅÅÅÅ")</f>
        <v>2019</v>
      </c>
      <c r="K308">
        <f>IF(Tabell2_LK_Roslagen_Kvinnor[[#This Row],[Född]]&lt;"23",20,19)</f>
        <v>19</v>
      </c>
      <c r="L308" t="str">
        <f>CONCATENATE(Tabell2_LK_Roslagen_Kvinnor[[#This Row],[Århundrade]],Tabell2_LK_Roslagen_Kvinnor[[#This Row],[Född]])</f>
        <v>1993</v>
      </c>
      <c r="M308">
        <f>Tabell2_LK_Roslagen_Kvinnor[[#This Row],[År]]-Tabell2_LK_Roslagen_Kvinnor[[#This Row],[Född_år]]</f>
        <v>26</v>
      </c>
      <c r="N308" t="str">
        <f t="shared" si="4"/>
        <v>K/M Senior</v>
      </c>
    </row>
    <row r="309" spans="1:14">
      <c r="A309" s="1" t="s">
        <v>112</v>
      </c>
      <c r="B309" s="1" t="s">
        <v>1277</v>
      </c>
      <c r="C309" s="4" t="s">
        <v>608</v>
      </c>
      <c r="D309" s="4" t="s">
        <v>163</v>
      </c>
      <c r="E309" s="2">
        <v>43603</v>
      </c>
      <c r="F309" s="2" t="s">
        <v>730</v>
      </c>
      <c r="G309" s="1"/>
      <c r="H309" s="29">
        <v>43604</v>
      </c>
      <c r="I309" t="str">
        <f>RIGHT(Tabell2_LK_Roslagen_Kvinnor[[#This Row],[Person]],2)</f>
        <v>93</v>
      </c>
      <c r="J309" t="str">
        <f>TEXT(Tabell2_LK_Roslagen_Kvinnor[[#This Row],[När]],"ÅÅÅÅ")</f>
        <v>2019</v>
      </c>
      <c r="K309">
        <f>IF(Tabell2_LK_Roslagen_Kvinnor[[#This Row],[Född]]&lt;"23",20,19)</f>
        <v>19</v>
      </c>
      <c r="L309" t="str">
        <f>CONCATENATE(Tabell2_LK_Roslagen_Kvinnor[[#This Row],[Århundrade]],Tabell2_LK_Roslagen_Kvinnor[[#This Row],[Född]])</f>
        <v>1993</v>
      </c>
      <c r="M309">
        <f>Tabell2_LK_Roslagen_Kvinnor[[#This Row],[År]]-Tabell2_LK_Roslagen_Kvinnor[[#This Row],[Född_år]]</f>
        <v>26</v>
      </c>
      <c r="N309" t="str">
        <f t="shared" si="4"/>
        <v>K/M Senior</v>
      </c>
    </row>
    <row r="310" spans="1:14">
      <c r="A310" s="1" t="s">
        <v>112</v>
      </c>
      <c r="B310" s="1" t="s">
        <v>1278</v>
      </c>
      <c r="C310" s="4" t="s">
        <v>608</v>
      </c>
      <c r="D310" s="4" t="s">
        <v>774</v>
      </c>
      <c r="E310" s="2">
        <v>43765</v>
      </c>
      <c r="F310" s="2" t="s">
        <v>775</v>
      </c>
      <c r="G310" s="1" t="s">
        <v>777</v>
      </c>
      <c r="H310" s="29">
        <v>43766</v>
      </c>
      <c r="I310" t="str">
        <f>RIGHT(Tabell2_LK_Roslagen_Kvinnor[[#This Row],[Person]],2)</f>
        <v>93</v>
      </c>
      <c r="J310" t="str">
        <f>TEXT(Tabell2_LK_Roslagen_Kvinnor[[#This Row],[När]],"ÅÅÅÅ")</f>
        <v>2019</v>
      </c>
      <c r="K310">
        <f>IF(Tabell2_LK_Roslagen_Kvinnor[[#This Row],[Född]]&lt;"23",20,19)</f>
        <v>19</v>
      </c>
      <c r="L310" t="str">
        <f>CONCATENATE(Tabell2_LK_Roslagen_Kvinnor[[#This Row],[Århundrade]],Tabell2_LK_Roslagen_Kvinnor[[#This Row],[Född]])</f>
        <v>1993</v>
      </c>
      <c r="M310">
        <f>Tabell2_LK_Roslagen_Kvinnor[[#This Row],[År]]-Tabell2_LK_Roslagen_Kvinnor[[#This Row],[Född_år]]</f>
        <v>26</v>
      </c>
      <c r="N310" t="str">
        <f t="shared" si="4"/>
        <v>K/M Senior</v>
      </c>
    </row>
    <row r="311" spans="1:14">
      <c r="A311" s="1" t="s">
        <v>112</v>
      </c>
      <c r="B311" s="1" t="s">
        <v>1407</v>
      </c>
      <c r="C311" s="4" t="s">
        <v>1051</v>
      </c>
      <c r="D311" s="4" t="s">
        <v>815</v>
      </c>
      <c r="E311" s="5">
        <v>45114</v>
      </c>
      <c r="F311" s="5" t="s">
        <v>1209</v>
      </c>
      <c r="G311" s="1"/>
      <c r="H311" s="29">
        <v>45116</v>
      </c>
      <c r="I311" t="str">
        <f>RIGHT(Tabell2_LK_Roslagen_Kvinnor[[#This Row],[Person]],2)</f>
        <v>94</v>
      </c>
      <c r="J311" t="str">
        <f>TEXT(Tabell2_LK_Roslagen_Kvinnor[[#This Row],[När]],"ÅÅÅÅ")</f>
        <v>2023</v>
      </c>
      <c r="K311">
        <f>IF(Tabell2_LK_Roslagen_Kvinnor[[#This Row],[Född]]&lt;"23",20,19)</f>
        <v>19</v>
      </c>
      <c r="L311" t="str">
        <f>CONCATENATE(Tabell2_LK_Roslagen_Kvinnor[[#This Row],[Århundrade]],Tabell2_LK_Roslagen_Kvinnor[[#This Row],[Född]])</f>
        <v>1994</v>
      </c>
      <c r="M311">
        <f>Tabell2_LK_Roslagen_Kvinnor[[#This Row],[År]]-Tabell2_LK_Roslagen_Kvinnor[[#This Row],[Född_år]]</f>
        <v>29</v>
      </c>
      <c r="N311" t="str">
        <f t="shared" si="4"/>
        <v>K/M Senior</v>
      </c>
    </row>
    <row r="312" spans="1:14">
      <c r="A312" s="1" t="s">
        <v>112</v>
      </c>
      <c r="B312" s="1" t="s">
        <v>1408</v>
      </c>
      <c r="C312" s="4" t="s">
        <v>1051</v>
      </c>
      <c r="D312" s="4" t="s">
        <v>108</v>
      </c>
      <c r="E312" s="5">
        <v>45178</v>
      </c>
      <c r="F312" s="5" t="s">
        <v>404</v>
      </c>
      <c r="G312" s="1"/>
      <c r="H312" s="29">
        <v>45180</v>
      </c>
      <c r="I312" t="str">
        <f>RIGHT(Tabell2_LK_Roslagen_Kvinnor[[#This Row],[Person]],2)</f>
        <v>94</v>
      </c>
      <c r="J312" t="str">
        <f>TEXT(Tabell2_LK_Roslagen_Kvinnor[[#This Row],[När]],"ÅÅÅÅ")</f>
        <v>2023</v>
      </c>
      <c r="K312">
        <f>IF(Tabell2_LK_Roslagen_Kvinnor[[#This Row],[Född]]&lt;"23",20,19)</f>
        <v>19</v>
      </c>
      <c r="L312" t="str">
        <f>CONCATENATE(Tabell2_LK_Roslagen_Kvinnor[[#This Row],[Århundrade]],Tabell2_LK_Roslagen_Kvinnor[[#This Row],[Född]])</f>
        <v>1994</v>
      </c>
      <c r="M312">
        <f>Tabell2_LK_Roslagen_Kvinnor[[#This Row],[År]]-Tabell2_LK_Roslagen_Kvinnor[[#This Row],[Född_år]]</f>
        <v>29</v>
      </c>
      <c r="N312" t="str">
        <f t="shared" si="4"/>
        <v>K/M Senior</v>
      </c>
    </row>
    <row r="313" spans="1:14">
      <c r="A313" s="1" t="s">
        <v>112</v>
      </c>
      <c r="B313" s="1" t="s">
        <v>1409</v>
      </c>
      <c r="C313" s="4" t="s">
        <v>1000</v>
      </c>
      <c r="D313" s="4" t="s">
        <v>815</v>
      </c>
      <c r="E313" s="5">
        <v>45114</v>
      </c>
      <c r="F313" s="5" t="s">
        <v>1209</v>
      </c>
      <c r="G313" s="1"/>
      <c r="H313" s="29">
        <v>45116</v>
      </c>
      <c r="I313" t="str">
        <f>RIGHT(Tabell2_LK_Roslagen_Kvinnor[[#This Row],[Person]],2)</f>
        <v>93</v>
      </c>
      <c r="J313" t="str">
        <f>TEXT(Tabell2_LK_Roslagen_Kvinnor[[#This Row],[När]],"ÅÅÅÅ")</f>
        <v>2023</v>
      </c>
      <c r="K313">
        <f>IF(Tabell2_LK_Roslagen_Kvinnor[[#This Row],[Född]]&lt;"23",20,19)</f>
        <v>19</v>
      </c>
      <c r="L313" t="str">
        <f>CONCATENATE(Tabell2_LK_Roslagen_Kvinnor[[#This Row],[Århundrade]],Tabell2_LK_Roslagen_Kvinnor[[#This Row],[Född]])</f>
        <v>1993</v>
      </c>
      <c r="M313">
        <f>Tabell2_LK_Roslagen_Kvinnor[[#This Row],[År]]-Tabell2_LK_Roslagen_Kvinnor[[#This Row],[Född_år]]</f>
        <v>30</v>
      </c>
      <c r="N313" t="str">
        <f t="shared" si="4"/>
        <v>K/M Senior</v>
      </c>
    </row>
    <row r="314" spans="1:14">
      <c r="A314" s="1" t="s">
        <v>112</v>
      </c>
      <c r="B314" s="1" t="s">
        <v>1291</v>
      </c>
      <c r="C314" s="4" t="s">
        <v>608</v>
      </c>
      <c r="D314" s="1" t="s">
        <v>284</v>
      </c>
      <c r="E314" s="2">
        <v>43400</v>
      </c>
      <c r="F314" s="2" t="s">
        <v>285</v>
      </c>
      <c r="G314" s="1" t="s">
        <v>577</v>
      </c>
      <c r="H314" s="29">
        <v>43403</v>
      </c>
      <c r="I314" t="str">
        <f>RIGHT(Tabell2_LK_Roslagen_Kvinnor[[#This Row],[Person]],2)</f>
        <v>93</v>
      </c>
      <c r="J314" t="str">
        <f>TEXT(Tabell2_LK_Roslagen_Kvinnor[[#This Row],[När]],"ÅÅÅÅ")</f>
        <v>2018</v>
      </c>
      <c r="K314">
        <f>IF(Tabell2_LK_Roslagen_Kvinnor[[#This Row],[Född]]&lt;"23",20,19)</f>
        <v>19</v>
      </c>
      <c r="L314" t="str">
        <f>CONCATENATE(Tabell2_LK_Roslagen_Kvinnor[[#This Row],[Århundrade]],Tabell2_LK_Roslagen_Kvinnor[[#This Row],[Född]])</f>
        <v>1993</v>
      </c>
      <c r="M314">
        <f>Tabell2_LK_Roslagen_Kvinnor[[#This Row],[År]]-Tabell2_LK_Roslagen_Kvinnor[[#This Row],[Född_år]]</f>
        <v>25</v>
      </c>
      <c r="N314" t="str">
        <f t="shared" si="4"/>
        <v>K/M Senior</v>
      </c>
    </row>
    <row r="315" spans="1:14">
      <c r="A315" s="1" t="s">
        <v>112</v>
      </c>
      <c r="B315" s="1" t="s">
        <v>1410</v>
      </c>
      <c r="C315" s="4" t="s">
        <v>1051</v>
      </c>
      <c r="D315" s="4" t="s">
        <v>661</v>
      </c>
      <c r="E315" s="5">
        <v>45038</v>
      </c>
      <c r="F315" s="5" t="s">
        <v>1210</v>
      </c>
      <c r="G315" s="1"/>
      <c r="H315" s="29">
        <v>45040</v>
      </c>
      <c r="I315" t="str">
        <f>RIGHT(Tabell2_LK_Roslagen_Kvinnor[[#This Row],[Person]],2)</f>
        <v>94</v>
      </c>
      <c r="J315" t="str">
        <f>TEXT(Tabell2_LK_Roslagen_Kvinnor[[#This Row],[När]],"ÅÅÅÅ")</f>
        <v>2023</v>
      </c>
      <c r="K315">
        <f>IF(Tabell2_LK_Roslagen_Kvinnor[[#This Row],[Född]]&lt;"23",20,19)</f>
        <v>19</v>
      </c>
      <c r="L315" t="str">
        <f>CONCATENATE(Tabell2_LK_Roslagen_Kvinnor[[#This Row],[Århundrade]],Tabell2_LK_Roslagen_Kvinnor[[#This Row],[Född]])</f>
        <v>1994</v>
      </c>
      <c r="M315">
        <f>Tabell2_LK_Roslagen_Kvinnor[[#This Row],[År]]-Tabell2_LK_Roslagen_Kvinnor[[#This Row],[Född_år]]</f>
        <v>29</v>
      </c>
      <c r="N315" t="str">
        <f t="shared" si="4"/>
        <v>K/M Senior</v>
      </c>
    </row>
    <row r="316" spans="1:14">
      <c r="A316" s="1" t="s">
        <v>112</v>
      </c>
      <c r="B316" s="1" t="s">
        <v>1056</v>
      </c>
      <c r="C316" s="1" t="s">
        <v>1051</v>
      </c>
      <c r="D316" s="1" t="s">
        <v>83</v>
      </c>
      <c r="E316" s="5">
        <v>44863</v>
      </c>
      <c r="F316" s="5" t="s">
        <v>1027</v>
      </c>
      <c r="G316" s="4"/>
      <c r="H316" s="29">
        <v>44864</v>
      </c>
      <c r="I316" t="str">
        <f>RIGHT(Tabell2_LK_Roslagen_Kvinnor[[#This Row],[Person]],2)</f>
        <v>94</v>
      </c>
      <c r="J316" t="str">
        <f>TEXT(Tabell2_LK_Roslagen_Kvinnor[[#This Row],[När]],"ÅÅÅÅ")</f>
        <v>2022</v>
      </c>
      <c r="K316">
        <f>IF(Tabell2_LK_Roslagen_Kvinnor[[#This Row],[Född]]&lt;"23",20,19)</f>
        <v>19</v>
      </c>
      <c r="L316" t="str">
        <f>CONCATENATE(Tabell2_LK_Roslagen_Kvinnor[[#This Row],[Århundrade]],Tabell2_LK_Roslagen_Kvinnor[[#This Row],[Född]])</f>
        <v>1994</v>
      </c>
      <c r="M316">
        <f>Tabell2_LK_Roslagen_Kvinnor[[#This Row],[År]]-Tabell2_LK_Roslagen_Kvinnor[[#This Row],[Född_år]]</f>
        <v>28</v>
      </c>
      <c r="N316" t="str">
        <f t="shared" si="4"/>
        <v>K/M Senior</v>
      </c>
    </row>
    <row r="317" spans="1:14">
      <c r="A317" s="1" t="s">
        <v>112</v>
      </c>
      <c r="B317" s="1" t="s">
        <v>1292</v>
      </c>
      <c r="C317" s="4" t="s">
        <v>608</v>
      </c>
      <c r="D317" s="1" t="s">
        <v>413</v>
      </c>
      <c r="E317" s="2">
        <v>43359</v>
      </c>
      <c r="F317" s="1" t="s">
        <v>655</v>
      </c>
      <c r="G317" s="1" t="s">
        <v>656</v>
      </c>
      <c r="H317" s="29">
        <v>43361</v>
      </c>
      <c r="I317" t="str">
        <f>RIGHT(Tabell2_LK_Roslagen_Kvinnor[[#This Row],[Person]],2)</f>
        <v>93</v>
      </c>
      <c r="J317" t="str">
        <f>TEXT(Tabell2_LK_Roslagen_Kvinnor[[#This Row],[När]],"ÅÅÅÅ")</f>
        <v>2018</v>
      </c>
      <c r="K317">
        <f>IF(Tabell2_LK_Roslagen_Kvinnor[[#This Row],[Född]]&lt;"23",20,19)</f>
        <v>19</v>
      </c>
      <c r="L317" t="str">
        <f>CONCATENATE(Tabell2_LK_Roslagen_Kvinnor[[#This Row],[Århundrade]],Tabell2_LK_Roslagen_Kvinnor[[#This Row],[Född]])</f>
        <v>1993</v>
      </c>
      <c r="M317">
        <f>Tabell2_LK_Roslagen_Kvinnor[[#This Row],[År]]-Tabell2_LK_Roslagen_Kvinnor[[#This Row],[Född_år]]</f>
        <v>25</v>
      </c>
      <c r="N317" t="str">
        <f t="shared" si="4"/>
        <v>K/M Senior</v>
      </c>
    </row>
    <row r="318" spans="1:14">
      <c r="A318" s="1" t="s">
        <v>112</v>
      </c>
      <c r="B318" s="1" t="s">
        <v>1057</v>
      </c>
      <c r="C318" s="4" t="s">
        <v>1000</v>
      </c>
      <c r="D318" s="1" t="s">
        <v>83</v>
      </c>
      <c r="E318" s="5">
        <v>44863</v>
      </c>
      <c r="F318" s="5" t="s">
        <v>1027</v>
      </c>
      <c r="G318" s="4"/>
      <c r="H318" s="29">
        <v>44864</v>
      </c>
      <c r="I318" t="str">
        <f>RIGHT(Tabell2_LK_Roslagen_Kvinnor[[#This Row],[Person]],2)</f>
        <v>93</v>
      </c>
      <c r="J318" t="str">
        <f>TEXT(Tabell2_LK_Roslagen_Kvinnor[[#This Row],[När]],"ÅÅÅÅ")</f>
        <v>2022</v>
      </c>
      <c r="K318">
        <f>IF(Tabell2_LK_Roslagen_Kvinnor[[#This Row],[Född]]&lt;"23",20,19)</f>
        <v>19</v>
      </c>
      <c r="L318" t="str">
        <f>CONCATENATE(Tabell2_LK_Roslagen_Kvinnor[[#This Row],[Århundrade]],Tabell2_LK_Roslagen_Kvinnor[[#This Row],[Född]])</f>
        <v>1993</v>
      </c>
      <c r="M318">
        <f>Tabell2_LK_Roslagen_Kvinnor[[#This Row],[År]]-Tabell2_LK_Roslagen_Kvinnor[[#This Row],[Född_år]]</f>
        <v>29</v>
      </c>
      <c r="N318" t="str">
        <f t="shared" si="4"/>
        <v>K/M Senior</v>
      </c>
    </row>
    <row r="319" spans="1:14">
      <c r="A319" s="1" t="s">
        <v>112</v>
      </c>
      <c r="B319" s="1" t="s">
        <v>1279</v>
      </c>
      <c r="C319" s="4" t="s">
        <v>623</v>
      </c>
      <c r="D319" s="1" t="s">
        <v>413</v>
      </c>
      <c r="E319" s="2">
        <v>43359</v>
      </c>
      <c r="F319" s="1" t="s">
        <v>655</v>
      </c>
      <c r="G319" s="1" t="s">
        <v>657</v>
      </c>
      <c r="H319" s="29">
        <v>43361</v>
      </c>
      <c r="I319" t="str">
        <f>RIGHT(Tabell2_LK_Roslagen_Kvinnor[[#This Row],[Person]],2)</f>
        <v>93</v>
      </c>
      <c r="J319" t="str">
        <f>TEXT(Tabell2_LK_Roslagen_Kvinnor[[#This Row],[När]],"ÅÅÅÅ")</f>
        <v>2018</v>
      </c>
      <c r="K319">
        <f>IF(Tabell2_LK_Roslagen_Kvinnor[[#This Row],[Född]]&lt;"23",20,19)</f>
        <v>19</v>
      </c>
      <c r="L319" t="str">
        <f>CONCATENATE(Tabell2_LK_Roslagen_Kvinnor[[#This Row],[Århundrade]],Tabell2_LK_Roslagen_Kvinnor[[#This Row],[Född]])</f>
        <v>1993</v>
      </c>
      <c r="M319">
        <f>Tabell2_LK_Roslagen_Kvinnor[[#This Row],[År]]-Tabell2_LK_Roslagen_Kvinnor[[#This Row],[Född_år]]</f>
        <v>25</v>
      </c>
      <c r="N319" t="str">
        <f t="shared" si="4"/>
        <v>K/M Senior</v>
      </c>
    </row>
    <row r="320" spans="1:14">
      <c r="A320" s="1" t="s">
        <v>112</v>
      </c>
      <c r="B320" s="1" t="s">
        <v>1280</v>
      </c>
      <c r="C320" s="4" t="s">
        <v>623</v>
      </c>
      <c r="D320" s="4" t="s">
        <v>163</v>
      </c>
      <c r="E320" s="2">
        <v>43750</v>
      </c>
      <c r="F320" s="2" t="s">
        <v>778</v>
      </c>
      <c r="G320" s="1"/>
      <c r="H320" s="29">
        <v>43752</v>
      </c>
      <c r="I320" t="str">
        <f>RIGHT(Tabell2_LK_Roslagen_Kvinnor[[#This Row],[Person]],2)</f>
        <v>93</v>
      </c>
      <c r="J320" t="str">
        <f>TEXT(Tabell2_LK_Roslagen_Kvinnor[[#This Row],[När]],"ÅÅÅÅ")</f>
        <v>2019</v>
      </c>
      <c r="K320">
        <f>IF(Tabell2_LK_Roslagen_Kvinnor[[#This Row],[Född]]&lt;"23",20,19)</f>
        <v>19</v>
      </c>
      <c r="L320" t="str">
        <f>CONCATENATE(Tabell2_LK_Roslagen_Kvinnor[[#This Row],[Århundrade]],Tabell2_LK_Roslagen_Kvinnor[[#This Row],[Född]])</f>
        <v>1993</v>
      </c>
      <c r="M320">
        <f>Tabell2_LK_Roslagen_Kvinnor[[#This Row],[År]]-Tabell2_LK_Roslagen_Kvinnor[[#This Row],[Född_år]]</f>
        <v>26</v>
      </c>
      <c r="N320" t="str">
        <f t="shared" si="4"/>
        <v>K/M Senior</v>
      </c>
    </row>
    <row r="321" spans="1:14">
      <c r="A321" s="1" t="s">
        <v>112</v>
      </c>
      <c r="B321" s="1" t="s">
        <v>1281</v>
      </c>
      <c r="C321" s="4" t="s">
        <v>623</v>
      </c>
      <c r="D321" s="4" t="s">
        <v>235</v>
      </c>
      <c r="E321" s="2">
        <v>43506</v>
      </c>
      <c r="F321" s="2" t="s">
        <v>236</v>
      </c>
      <c r="G321" s="1" t="s">
        <v>731</v>
      </c>
      <c r="H321" s="29">
        <v>43507</v>
      </c>
      <c r="I321" t="str">
        <f>RIGHT(Tabell2_LK_Roslagen_Kvinnor[[#This Row],[Person]],2)</f>
        <v>93</v>
      </c>
      <c r="J321" t="str">
        <f>TEXT(Tabell2_LK_Roslagen_Kvinnor[[#This Row],[När]],"ÅÅÅÅ")</f>
        <v>2019</v>
      </c>
      <c r="K321">
        <f>IF(Tabell2_LK_Roslagen_Kvinnor[[#This Row],[Född]]&lt;"23",20,19)</f>
        <v>19</v>
      </c>
      <c r="L321" t="str">
        <f>CONCATENATE(Tabell2_LK_Roslagen_Kvinnor[[#This Row],[Århundrade]],Tabell2_LK_Roslagen_Kvinnor[[#This Row],[Född]])</f>
        <v>1993</v>
      </c>
      <c r="M321">
        <f>Tabell2_LK_Roslagen_Kvinnor[[#This Row],[År]]-Tabell2_LK_Roslagen_Kvinnor[[#This Row],[Född_år]]</f>
        <v>26</v>
      </c>
      <c r="N321" t="str">
        <f t="shared" si="4"/>
        <v>K/M Senior</v>
      </c>
    </row>
    <row r="322" spans="1:14">
      <c r="A322" s="1" t="s">
        <v>112</v>
      </c>
      <c r="B322" s="1" t="s">
        <v>1282</v>
      </c>
      <c r="C322" s="4" t="s">
        <v>449</v>
      </c>
      <c r="D322" s="4" t="s">
        <v>732</v>
      </c>
      <c r="E322" s="2">
        <v>43680</v>
      </c>
      <c r="F322" s="2" t="s">
        <v>733</v>
      </c>
      <c r="G322" s="1"/>
      <c r="H322" s="29">
        <v>43687</v>
      </c>
      <c r="I322" t="str">
        <f>RIGHT(Tabell2_LK_Roslagen_Kvinnor[[#This Row],[Person]],2)</f>
        <v>89</v>
      </c>
      <c r="J322" t="str">
        <f>TEXT(Tabell2_LK_Roslagen_Kvinnor[[#This Row],[När]],"ÅÅÅÅ")</f>
        <v>2019</v>
      </c>
      <c r="K322">
        <f>IF(Tabell2_LK_Roslagen_Kvinnor[[#This Row],[Född]]&lt;"23",20,19)</f>
        <v>19</v>
      </c>
      <c r="L322" t="str">
        <f>CONCATENATE(Tabell2_LK_Roslagen_Kvinnor[[#This Row],[Århundrade]],Tabell2_LK_Roslagen_Kvinnor[[#This Row],[Född]])</f>
        <v>1989</v>
      </c>
      <c r="M322">
        <f>Tabell2_LK_Roslagen_Kvinnor[[#This Row],[År]]-Tabell2_LK_Roslagen_Kvinnor[[#This Row],[Född_år]]</f>
        <v>30</v>
      </c>
      <c r="N322" t="str">
        <f t="shared" ref="N322:N385" si="5">IF(M322&gt;=80,"K/M80-84",IF(M322&gt;=75,"K/M75-79",IF(M322&gt;=70,"K/M70-74",IF(M322&gt;=65,"K/M65-69",IF(M322&gt;=60,"K/M60-64",IF(M322&gt;=55,"K/M55-59",IF(M322&gt;=50,"K/M50-54",IF(M322&gt;=45,"K/M45-49",IF(M322&gt;=40,"K/M40-44",IF(M322&gt;=35,"K/M35-39",IF(M322&gt;=23,"K/M Senior",IF(M322&gt;=20,"K/M22 Junior",IF(M322&gt;=18,"F/P19 Junior",IF(M322&gt;=16,"F/P17 Ungdom",IF(M322&gt;=14,"F/P15 Ungdom",IF(M322&gt;=12,"F/P13 Ungdom","Barn"))))))))))))))))</f>
        <v>K/M Senior</v>
      </c>
    </row>
    <row r="323" spans="1:14">
      <c r="A323" s="1" t="s">
        <v>112</v>
      </c>
      <c r="B323" s="4" t="s">
        <v>1283</v>
      </c>
      <c r="C323" s="4" t="s">
        <v>449</v>
      </c>
      <c r="D323" s="4" t="s">
        <v>108</v>
      </c>
      <c r="E323" s="5">
        <v>42987</v>
      </c>
      <c r="F323" s="4"/>
      <c r="G323" s="4" t="s">
        <v>460</v>
      </c>
      <c r="H323" s="29">
        <v>42989</v>
      </c>
      <c r="I323" t="str">
        <f>RIGHT(Tabell2_LK_Roslagen_Kvinnor[[#This Row],[Person]],2)</f>
        <v>89</v>
      </c>
      <c r="J323" t="str">
        <f>TEXT(Tabell2_LK_Roslagen_Kvinnor[[#This Row],[När]],"ÅÅÅÅ")</f>
        <v>2017</v>
      </c>
      <c r="K323">
        <f>IF(Tabell2_LK_Roslagen_Kvinnor[[#This Row],[Född]]&lt;"23",20,19)</f>
        <v>19</v>
      </c>
      <c r="L323" t="str">
        <f>CONCATENATE(Tabell2_LK_Roslagen_Kvinnor[[#This Row],[Århundrade]],Tabell2_LK_Roslagen_Kvinnor[[#This Row],[Född]])</f>
        <v>1989</v>
      </c>
      <c r="M323">
        <f>Tabell2_LK_Roslagen_Kvinnor[[#This Row],[År]]-Tabell2_LK_Roslagen_Kvinnor[[#This Row],[Född_år]]</f>
        <v>28</v>
      </c>
      <c r="N323" t="str">
        <f t="shared" si="5"/>
        <v>K/M Senior</v>
      </c>
    </row>
    <row r="324" spans="1:14">
      <c r="A324" s="1" t="s">
        <v>112</v>
      </c>
      <c r="B324" s="4" t="s">
        <v>838</v>
      </c>
      <c r="C324" s="4" t="s">
        <v>824</v>
      </c>
      <c r="D324" s="4" t="s">
        <v>235</v>
      </c>
      <c r="E324" s="5">
        <v>43876</v>
      </c>
      <c r="F324" s="4" t="s">
        <v>818</v>
      </c>
      <c r="G324" s="4" t="s">
        <v>839</v>
      </c>
      <c r="H324" s="29">
        <v>43878</v>
      </c>
      <c r="I324" t="str">
        <f>RIGHT(Tabell2_LK_Roslagen_Kvinnor[[#This Row],[Person]],2)</f>
        <v>65</v>
      </c>
      <c r="J324" t="str">
        <f>TEXT(Tabell2_LK_Roslagen_Kvinnor[[#This Row],[När]],"ÅÅÅÅ")</f>
        <v>2020</v>
      </c>
      <c r="K324">
        <f>IF(Tabell2_LK_Roslagen_Kvinnor[[#This Row],[Född]]&lt;"23",20,19)</f>
        <v>19</v>
      </c>
      <c r="L324" t="str">
        <f>CONCATENATE(Tabell2_LK_Roslagen_Kvinnor[[#This Row],[Århundrade]],Tabell2_LK_Roslagen_Kvinnor[[#This Row],[Född]])</f>
        <v>1965</v>
      </c>
      <c r="M324">
        <f>Tabell2_LK_Roslagen_Kvinnor[[#This Row],[År]]-Tabell2_LK_Roslagen_Kvinnor[[#This Row],[Född_år]]</f>
        <v>55</v>
      </c>
      <c r="N324" t="str">
        <f t="shared" si="5"/>
        <v>K/M55-59</v>
      </c>
    </row>
    <row r="325" spans="1:14">
      <c r="A325" s="1" t="s">
        <v>112</v>
      </c>
      <c r="B325" s="20" t="s">
        <v>1269</v>
      </c>
      <c r="C325" s="4" t="s">
        <v>632</v>
      </c>
      <c r="D325" s="4" t="s">
        <v>108</v>
      </c>
      <c r="E325" s="5">
        <v>44450</v>
      </c>
      <c r="F325" s="4" t="s">
        <v>1023</v>
      </c>
      <c r="G325" s="4" t="s">
        <v>1024</v>
      </c>
      <c r="H325" s="29">
        <v>44450</v>
      </c>
      <c r="I325" t="str">
        <f>RIGHT(Tabell2_LK_Roslagen_Kvinnor[[#This Row],[Person]],2)</f>
        <v>78</v>
      </c>
      <c r="J325" t="str">
        <f>TEXT(Tabell2_LK_Roslagen_Kvinnor[[#This Row],[När]],"ÅÅÅÅ")</f>
        <v>2021</v>
      </c>
      <c r="K325">
        <f>IF(Tabell2_LK_Roslagen_Kvinnor[[#This Row],[Född]]&lt;"23",20,19)</f>
        <v>19</v>
      </c>
      <c r="L325" t="str">
        <f>CONCATENATE(Tabell2_LK_Roslagen_Kvinnor[[#This Row],[Århundrade]],Tabell2_LK_Roslagen_Kvinnor[[#This Row],[Född]])</f>
        <v>1978</v>
      </c>
      <c r="M325">
        <f>Tabell2_LK_Roslagen_Kvinnor[[#This Row],[År]]-Tabell2_LK_Roslagen_Kvinnor[[#This Row],[Född_år]]</f>
        <v>43</v>
      </c>
      <c r="N325" t="str">
        <f t="shared" si="5"/>
        <v>K/M40-44</v>
      </c>
    </row>
    <row r="326" spans="1:14">
      <c r="A326" s="25" t="s">
        <v>112</v>
      </c>
      <c r="B326" s="1" t="s">
        <v>1284</v>
      </c>
      <c r="C326" s="4" t="s">
        <v>713</v>
      </c>
      <c r="D326" s="4" t="s">
        <v>413</v>
      </c>
      <c r="E326" s="2">
        <v>43723</v>
      </c>
      <c r="F326" s="2" t="s">
        <v>727</v>
      </c>
      <c r="G326" s="1" t="s">
        <v>734</v>
      </c>
      <c r="H326" s="29">
        <v>43723</v>
      </c>
      <c r="I326" t="str">
        <f>RIGHT(Tabell2_LK_Roslagen_Kvinnor[[#This Row],[Person]],2)</f>
        <v>65</v>
      </c>
      <c r="J326" t="str">
        <f>TEXT(Tabell2_LK_Roslagen_Kvinnor[[#This Row],[När]],"ÅÅÅÅ")</f>
        <v>2019</v>
      </c>
      <c r="K326">
        <f>IF(Tabell2_LK_Roslagen_Kvinnor[[#This Row],[Född]]&lt;"23",20,19)</f>
        <v>19</v>
      </c>
      <c r="L326" t="str">
        <f>CONCATENATE(Tabell2_LK_Roslagen_Kvinnor[[#This Row],[Århundrade]],Tabell2_LK_Roslagen_Kvinnor[[#This Row],[Född]])</f>
        <v>1965</v>
      </c>
      <c r="M326">
        <f>Tabell2_LK_Roslagen_Kvinnor[[#This Row],[År]]-Tabell2_LK_Roslagen_Kvinnor[[#This Row],[Född_år]]</f>
        <v>54</v>
      </c>
      <c r="N326" t="str">
        <f t="shared" si="5"/>
        <v>K/M50-54</v>
      </c>
    </row>
    <row r="327" spans="1:14">
      <c r="A327" s="25" t="s">
        <v>112</v>
      </c>
      <c r="B327" s="4" t="s">
        <v>840</v>
      </c>
      <c r="C327" s="4" t="s">
        <v>703</v>
      </c>
      <c r="D327" s="4" t="s">
        <v>235</v>
      </c>
      <c r="E327" s="5">
        <v>43876</v>
      </c>
      <c r="F327" s="4" t="s">
        <v>818</v>
      </c>
      <c r="G327" s="4" t="s">
        <v>841</v>
      </c>
      <c r="H327" s="29">
        <v>43878</v>
      </c>
      <c r="I327" t="str">
        <f>RIGHT(Tabell2_LK_Roslagen_Kvinnor[[#This Row],[Person]],2)</f>
        <v>88</v>
      </c>
      <c r="J327" t="str">
        <f>TEXT(Tabell2_LK_Roslagen_Kvinnor[[#This Row],[När]],"ÅÅÅÅ")</f>
        <v>2020</v>
      </c>
      <c r="K327">
        <f>IF(Tabell2_LK_Roslagen_Kvinnor[[#This Row],[Född]]&lt;"23",20,19)</f>
        <v>19</v>
      </c>
      <c r="L327" t="str">
        <f>CONCATENATE(Tabell2_LK_Roslagen_Kvinnor[[#This Row],[Århundrade]],Tabell2_LK_Roslagen_Kvinnor[[#This Row],[Född]])</f>
        <v>1988</v>
      </c>
      <c r="M327">
        <f>Tabell2_LK_Roslagen_Kvinnor[[#This Row],[År]]-Tabell2_LK_Roslagen_Kvinnor[[#This Row],[Född_år]]</f>
        <v>32</v>
      </c>
      <c r="N327" t="str">
        <f t="shared" si="5"/>
        <v>K/M Senior</v>
      </c>
    </row>
    <row r="328" spans="1:14">
      <c r="A328" s="25" t="s">
        <v>112</v>
      </c>
      <c r="B328" s="1" t="s">
        <v>1058</v>
      </c>
      <c r="C328" s="4" t="s">
        <v>1000</v>
      </c>
      <c r="D328" s="1" t="s">
        <v>815</v>
      </c>
      <c r="E328" s="5">
        <v>44755</v>
      </c>
      <c r="F328" s="5" t="s">
        <v>1059</v>
      </c>
      <c r="G328" s="4"/>
      <c r="H328" s="29">
        <v>44781</v>
      </c>
      <c r="I328" t="str">
        <f>RIGHT(Tabell2_LK_Roslagen_Kvinnor[[#This Row],[Person]],2)</f>
        <v>93</v>
      </c>
      <c r="J328" t="str">
        <f>TEXT(Tabell2_LK_Roslagen_Kvinnor[[#This Row],[När]],"ÅÅÅÅ")</f>
        <v>2022</v>
      </c>
      <c r="K328">
        <f>IF(Tabell2_LK_Roslagen_Kvinnor[[#This Row],[Född]]&lt;"23",20,19)</f>
        <v>19</v>
      </c>
      <c r="L328" t="str">
        <f>CONCATENATE(Tabell2_LK_Roslagen_Kvinnor[[#This Row],[Århundrade]],Tabell2_LK_Roslagen_Kvinnor[[#This Row],[Född]])</f>
        <v>1993</v>
      </c>
      <c r="M328">
        <f>Tabell2_LK_Roslagen_Kvinnor[[#This Row],[År]]-Tabell2_LK_Roslagen_Kvinnor[[#This Row],[Född_år]]</f>
        <v>29</v>
      </c>
      <c r="N328" t="str">
        <f t="shared" si="5"/>
        <v>K/M Senior</v>
      </c>
    </row>
    <row r="329" spans="1:14">
      <c r="A329" s="1" t="s">
        <v>112</v>
      </c>
      <c r="B329" s="1" t="s">
        <v>1293</v>
      </c>
      <c r="C329" s="4" t="s">
        <v>524</v>
      </c>
      <c r="D329" s="1" t="s">
        <v>658</v>
      </c>
      <c r="E329" s="2">
        <v>43170</v>
      </c>
      <c r="F329" s="1" t="s">
        <v>659</v>
      </c>
      <c r="G329" s="1" t="s">
        <v>604</v>
      </c>
      <c r="H329" s="29">
        <v>43191</v>
      </c>
      <c r="I329" t="str">
        <f>RIGHT(Tabell2_LK_Roslagen_Kvinnor[[#This Row],[Person]],2)</f>
        <v>77</v>
      </c>
      <c r="J329" t="str">
        <f>TEXT(Tabell2_LK_Roslagen_Kvinnor[[#This Row],[När]],"ÅÅÅÅ")</f>
        <v>2018</v>
      </c>
      <c r="K329">
        <f>IF(Tabell2_LK_Roslagen_Kvinnor[[#This Row],[Född]]&lt;"23",20,19)</f>
        <v>19</v>
      </c>
      <c r="L329" t="str">
        <f>CONCATENATE(Tabell2_LK_Roslagen_Kvinnor[[#This Row],[Århundrade]],Tabell2_LK_Roslagen_Kvinnor[[#This Row],[Född]])</f>
        <v>1977</v>
      </c>
      <c r="M329">
        <f>Tabell2_LK_Roslagen_Kvinnor[[#This Row],[År]]-Tabell2_LK_Roslagen_Kvinnor[[#This Row],[Född_år]]</f>
        <v>41</v>
      </c>
      <c r="N329" t="str">
        <f t="shared" si="5"/>
        <v>K/M40-44</v>
      </c>
    </row>
    <row r="330" spans="1:14">
      <c r="A330" s="1" t="s">
        <v>112</v>
      </c>
      <c r="B330" s="53" t="s">
        <v>1270</v>
      </c>
      <c r="C330" s="49" t="s">
        <v>703</v>
      </c>
      <c r="D330" s="49" t="s">
        <v>429</v>
      </c>
      <c r="E330" s="50">
        <v>44451</v>
      </c>
      <c r="F330" s="49" t="s">
        <v>1025</v>
      </c>
      <c r="G330" s="49" t="s">
        <v>1026</v>
      </c>
      <c r="H330" s="51">
        <v>44474</v>
      </c>
      <c r="I330" t="str">
        <f>RIGHT(Tabell2_LK_Roslagen_Kvinnor[[#This Row],[Person]],2)</f>
        <v>88</v>
      </c>
      <c r="J330" t="str">
        <f>TEXT(Tabell2_LK_Roslagen_Kvinnor[[#This Row],[När]],"ÅÅÅÅ")</f>
        <v>2021</v>
      </c>
      <c r="K330">
        <f>IF(Tabell2_LK_Roslagen_Kvinnor[[#This Row],[Född]]&lt;"23",20,19)</f>
        <v>19</v>
      </c>
      <c r="L330" t="str">
        <f>CONCATENATE(Tabell2_LK_Roslagen_Kvinnor[[#This Row],[Århundrade]],Tabell2_LK_Roslagen_Kvinnor[[#This Row],[Född]])</f>
        <v>1988</v>
      </c>
      <c r="M330">
        <f>Tabell2_LK_Roslagen_Kvinnor[[#This Row],[År]]-Tabell2_LK_Roslagen_Kvinnor[[#This Row],[Född_år]]</f>
        <v>33</v>
      </c>
      <c r="N330" t="str">
        <f t="shared" si="5"/>
        <v>K/M Senior</v>
      </c>
    </row>
    <row r="331" spans="1:14">
      <c r="A331" s="1" t="s">
        <v>112</v>
      </c>
      <c r="B331" s="20" t="s">
        <v>1271</v>
      </c>
      <c r="C331" s="4" t="s">
        <v>1000</v>
      </c>
      <c r="D331" s="4" t="s">
        <v>83</v>
      </c>
      <c r="E331" s="5">
        <v>44506</v>
      </c>
      <c r="F331" s="4" t="s">
        <v>1027</v>
      </c>
      <c r="G331" s="4"/>
      <c r="H331" s="29">
        <v>44508</v>
      </c>
      <c r="I331" t="str">
        <f>RIGHT(Tabell2_LK_Roslagen_Kvinnor[[#This Row],[Person]],2)</f>
        <v>93</v>
      </c>
      <c r="J331" t="str">
        <f>TEXT(Tabell2_LK_Roslagen_Kvinnor[[#This Row],[När]],"ÅÅÅÅ")</f>
        <v>2021</v>
      </c>
      <c r="K331">
        <f>IF(Tabell2_LK_Roslagen_Kvinnor[[#This Row],[Född]]&lt;"23",20,19)</f>
        <v>19</v>
      </c>
      <c r="L331" t="str">
        <f>CONCATENATE(Tabell2_LK_Roslagen_Kvinnor[[#This Row],[Århundrade]],Tabell2_LK_Roslagen_Kvinnor[[#This Row],[Född]])</f>
        <v>1993</v>
      </c>
      <c r="M331">
        <f>Tabell2_LK_Roslagen_Kvinnor[[#This Row],[År]]-Tabell2_LK_Roslagen_Kvinnor[[#This Row],[Född_år]]</f>
        <v>28</v>
      </c>
      <c r="N331" t="str">
        <f t="shared" si="5"/>
        <v>K/M Senior</v>
      </c>
    </row>
    <row r="332" spans="1:14">
      <c r="A332" s="1" t="s">
        <v>112</v>
      </c>
      <c r="B332" s="48" t="s">
        <v>1285</v>
      </c>
      <c r="C332" s="49" t="s">
        <v>623</v>
      </c>
      <c r="D332" s="48" t="s">
        <v>284</v>
      </c>
      <c r="E332" s="54">
        <v>43400</v>
      </c>
      <c r="F332" s="48" t="s">
        <v>285</v>
      </c>
      <c r="G332" s="48"/>
      <c r="H332" s="51">
        <v>43403</v>
      </c>
      <c r="I332" t="str">
        <f>RIGHT(Tabell2_LK_Roslagen_Kvinnor[[#This Row],[Person]],2)</f>
        <v>93</v>
      </c>
      <c r="J332" t="str">
        <f>TEXT(Tabell2_LK_Roslagen_Kvinnor[[#This Row],[När]],"ÅÅÅÅ")</f>
        <v>2018</v>
      </c>
      <c r="K332">
        <f>IF(Tabell2_LK_Roslagen_Kvinnor[[#This Row],[Född]]&lt;"23",20,19)</f>
        <v>19</v>
      </c>
      <c r="L332" t="str">
        <f>CONCATENATE(Tabell2_LK_Roslagen_Kvinnor[[#This Row],[Århundrade]],Tabell2_LK_Roslagen_Kvinnor[[#This Row],[Född]])</f>
        <v>1993</v>
      </c>
      <c r="M332">
        <f>Tabell2_LK_Roslagen_Kvinnor[[#This Row],[År]]-Tabell2_LK_Roslagen_Kvinnor[[#This Row],[Född_år]]</f>
        <v>25</v>
      </c>
      <c r="N332" t="str">
        <f t="shared" si="5"/>
        <v>K/M Senior</v>
      </c>
    </row>
    <row r="333" spans="1:14">
      <c r="A333" s="1" t="s">
        <v>112</v>
      </c>
      <c r="B333" s="20" t="s">
        <v>1126</v>
      </c>
      <c r="C333" s="4" t="s">
        <v>1028</v>
      </c>
      <c r="D333" s="4" t="s">
        <v>83</v>
      </c>
      <c r="E333" s="5">
        <v>44506</v>
      </c>
      <c r="F333" s="4" t="s">
        <v>1027</v>
      </c>
      <c r="G333" s="4"/>
      <c r="H333" s="29">
        <v>44508</v>
      </c>
      <c r="I333" t="str">
        <f>RIGHT(Tabell2_LK_Roslagen_Kvinnor[[#This Row],[Person]],2)</f>
        <v>75</v>
      </c>
      <c r="J333" t="str">
        <f>TEXT(Tabell2_LK_Roslagen_Kvinnor[[#This Row],[När]],"ÅÅÅÅ")</f>
        <v>2021</v>
      </c>
      <c r="K333">
        <f>IF(Tabell2_LK_Roslagen_Kvinnor[[#This Row],[Född]]&lt;"23",20,19)</f>
        <v>19</v>
      </c>
      <c r="L333" t="str">
        <f>CONCATENATE(Tabell2_LK_Roslagen_Kvinnor[[#This Row],[Århundrade]],Tabell2_LK_Roslagen_Kvinnor[[#This Row],[Född]])</f>
        <v>1975</v>
      </c>
      <c r="M333">
        <f>Tabell2_LK_Roslagen_Kvinnor[[#This Row],[År]]-Tabell2_LK_Roslagen_Kvinnor[[#This Row],[Född_år]]</f>
        <v>46</v>
      </c>
      <c r="N333" t="str">
        <f t="shared" si="5"/>
        <v>K/M45-49</v>
      </c>
    </row>
    <row r="334" spans="1:14">
      <c r="A334" s="1" t="s">
        <v>112</v>
      </c>
      <c r="B334" s="1" t="s">
        <v>1286</v>
      </c>
      <c r="C334" s="4" t="s">
        <v>596</v>
      </c>
      <c r="D334" s="1" t="s">
        <v>108</v>
      </c>
      <c r="E334" s="2">
        <v>43358</v>
      </c>
      <c r="F334" s="1" t="s">
        <v>283</v>
      </c>
      <c r="G334" s="1" t="s">
        <v>660</v>
      </c>
      <c r="H334" s="29">
        <v>43359</v>
      </c>
      <c r="I334" t="str">
        <f>RIGHT(Tabell2_LK_Roslagen_Kvinnor[[#This Row],[Person]],2)</f>
        <v>81</v>
      </c>
      <c r="J334" t="str">
        <f>TEXT(Tabell2_LK_Roslagen_Kvinnor[[#This Row],[När]],"ÅÅÅÅ")</f>
        <v>2018</v>
      </c>
      <c r="K334">
        <f>IF(Tabell2_LK_Roslagen_Kvinnor[[#This Row],[Född]]&lt;"23",20,19)</f>
        <v>19</v>
      </c>
      <c r="L334" t="str">
        <f>CONCATENATE(Tabell2_LK_Roslagen_Kvinnor[[#This Row],[Århundrade]],Tabell2_LK_Roslagen_Kvinnor[[#This Row],[Född]])</f>
        <v>1981</v>
      </c>
      <c r="M334">
        <f>Tabell2_LK_Roslagen_Kvinnor[[#This Row],[År]]-Tabell2_LK_Roslagen_Kvinnor[[#This Row],[Född_år]]</f>
        <v>37</v>
      </c>
      <c r="N334" t="str">
        <f t="shared" si="5"/>
        <v>K/M35-39</v>
      </c>
    </row>
    <row r="335" spans="1:14">
      <c r="A335" s="1" t="s">
        <v>112</v>
      </c>
      <c r="B335" s="48" t="s">
        <v>1060</v>
      </c>
      <c r="C335" s="48" t="s">
        <v>596</v>
      </c>
      <c r="D335" s="48" t="s">
        <v>108</v>
      </c>
      <c r="E335" s="50">
        <v>44821</v>
      </c>
      <c r="F335" s="50" t="s">
        <v>1061</v>
      </c>
      <c r="G335" s="49" t="s">
        <v>1062</v>
      </c>
      <c r="H335" s="51">
        <v>44823</v>
      </c>
      <c r="I335" t="str">
        <f>RIGHT(Tabell2_LK_Roslagen_Kvinnor[[#This Row],[Person]],2)</f>
        <v>81</v>
      </c>
      <c r="J335" t="str">
        <f>TEXT(Tabell2_LK_Roslagen_Kvinnor[[#This Row],[När]],"ÅÅÅÅ")</f>
        <v>2022</v>
      </c>
      <c r="K335">
        <f>IF(Tabell2_LK_Roslagen_Kvinnor[[#This Row],[Född]]&lt;"23",20,19)</f>
        <v>19</v>
      </c>
      <c r="L335" t="str">
        <f>CONCATENATE(Tabell2_LK_Roslagen_Kvinnor[[#This Row],[Århundrade]],Tabell2_LK_Roslagen_Kvinnor[[#This Row],[Född]])</f>
        <v>1981</v>
      </c>
      <c r="M335">
        <f>Tabell2_LK_Roslagen_Kvinnor[[#This Row],[År]]-Tabell2_LK_Roslagen_Kvinnor[[#This Row],[Född_år]]</f>
        <v>41</v>
      </c>
      <c r="N335" t="str">
        <f t="shared" si="5"/>
        <v>K/M40-44</v>
      </c>
    </row>
    <row r="336" spans="1:14">
      <c r="A336" s="1" t="s">
        <v>112</v>
      </c>
      <c r="B336" s="1" t="s">
        <v>1063</v>
      </c>
      <c r="C336" s="1" t="s">
        <v>632</v>
      </c>
      <c r="D336" s="1" t="s">
        <v>83</v>
      </c>
      <c r="E336" s="5">
        <v>44863</v>
      </c>
      <c r="F336" s="5" t="s">
        <v>1027</v>
      </c>
      <c r="G336" s="4"/>
      <c r="H336" s="29">
        <v>44864</v>
      </c>
      <c r="I336" t="str">
        <f>RIGHT(Tabell2_LK_Roslagen_Kvinnor[[#This Row],[Person]],2)</f>
        <v>78</v>
      </c>
      <c r="J336" t="str">
        <f>TEXT(Tabell2_LK_Roslagen_Kvinnor[[#This Row],[När]],"ÅÅÅÅ")</f>
        <v>2022</v>
      </c>
      <c r="K336">
        <f>IF(Tabell2_LK_Roslagen_Kvinnor[[#This Row],[Född]]&lt;"23",20,19)</f>
        <v>19</v>
      </c>
      <c r="L336" t="str">
        <f>CONCATENATE(Tabell2_LK_Roslagen_Kvinnor[[#This Row],[Århundrade]],Tabell2_LK_Roslagen_Kvinnor[[#This Row],[Född]])</f>
        <v>1978</v>
      </c>
      <c r="M336">
        <f>Tabell2_LK_Roslagen_Kvinnor[[#This Row],[År]]-Tabell2_LK_Roslagen_Kvinnor[[#This Row],[Född_år]]</f>
        <v>44</v>
      </c>
      <c r="N336" t="str">
        <f t="shared" si="5"/>
        <v>K/M40-44</v>
      </c>
    </row>
    <row r="337" spans="1:14">
      <c r="A337" s="1" t="s">
        <v>112</v>
      </c>
      <c r="B337" s="1" t="s">
        <v>1063</v>
      </c>
      <c r="C337" s="4" t="s">
        <v>1000</v>
      </c>
      <c r="D337" s="4" t="s">
        <v>1064</v>
      </c>
      <c r="E337" s="5">
        <v>44674</v>
      </c>
      <c r="F337" s="4" t="s">
        <v>1065</v>
      </c>
      <c r="G337" s="4"/>
      <c r="H337" s="29">
        <v>44675</v>
      </c>
      <c r="I337" t="str">
        <f>RIGHT(Tabell2_LK_Roslagen_Kvinnor[[#This Row],[Person]],2)</f>
        <v>93</v>
      </c>
      <c r="J337" t="str">
        <f>TEXT(Tabell2_LK_Roslagen_Kvinnor[[#This Row],[När]],"ÅÅÅÅ")</f>
        <v>2022</v>
      </c>
      <c r="K337">
        <f>IF(Tabell2_LK_Roslagen_Kvinnor[[#This Row],[Född]]&lt;"23",20,19)</f>
        <v>19</v>
      </c>
      <c r="L337" t="str">
        <f>CONCATENATE(Tabell2_LK_Roslagen_Kvinnor[[#This Row],[Århundrade]],Tabell2_LK_Roslagen_Kvinnor[[#This Row],[Född]])</f>
        <v>1993</v>
      </c>
      <c r="M337">
        <f>Tabell2_LK_Roslagen_Kvinnor[[#This Row],[År]]-Tabell2_LK_Roslagen_Kvinnor[[#This Row],[Född_år]]</f>
        <v>29</v>
      </c>
      <c r="N337" t="str">
        <f t="shared" si="5"/>
        <v>K/M Senior</v>
      </c>
    </row>
    <row r="338" spans="1:14">
      <c r="A338" s="1" t="s">
        <v>112</v>
      </c>
      <c r="B338" s="1" t="s">
        <v>1063</v>
      </c>
      <c r="C338" s="4" t="s">
        <v>713</v>
      </c>
      <c r="D338" s="4" t="s">
        <v>163</v>
      </c>
      <c r="E338" s="2">
        <v>43603</v>
      </c>
      <c r="F338" s="2" t="s">
        <v>730</v>
      </c>
      <c r="G338" s="1" t="s">
        <v>714</v>
      </c>
      <c r="H338" s="29">
        <v>43604</v>
      </c>
      <c r="I338" t="str">
        <f>RIGHT(Tabell2_LK_Roslagen_Kvinnor[[#This Row],[Person]],2)</f>
        <v>65</v>
      </c>
      <c r="J338" t="str">
        <f>TEXT(Tabell2_LK_Roslagen_Kvinnor[[#This Row],[När]],"ÅÅÅÅ")</f>
        <v>2019</v>
      </c>
      <c r="K338">
        <f>IF(Tabell2_LK_Roslagen_Kvinnor[[#This Row],[Född]]&lt;"23",20,19)</f>
        <v>19</v>
      </c>
      <c r="L338" t="str">
        <f>CONCATENATE(Tabell2_LK_Roslagen_Kvinnor[[#This Row],[Århundrade]],Tabell2_LK_Roslagen_Kvinnor[[#This Row],[Född]])</f>
        <v>1965</v>
      </c>
      <c r="M338">
        <f>Tabell2_LK_Roslagen_Kvinnor[[#This Row],[År]]-Tabell2_LK_Roslagen_Kvinnor[[#This Row],[Född_år]]</f>
        <v>54</v>
      </c>
      <c r="N338" t="str">
        <f t="shared" si="5"/>
        <v>K/M50-54</v>
      </c>
    </row>
    <row r="339" spans="1:14">
      <c r="A339" s="1" t="s">
        <v>112</v>
      </c>
      <c r="B339" s="48" t="s">
        <v>1287</v>
      </c>
      <c r="C339" s="49" t="s">
        <v>632</v>
      </c>
      <c r="D339" s="48" t="s">
        <v>661</v>
      </c>
      <c r="E339" s="54">
        <v>43211</v>
      </c>
      <c r="F339" s="48" t="s">
        <v>662</v>
      </c>
      <c r="G339" s="48"/>
      <c r="H339" s="51">
        <v>43224</v>
      </c>
      <c r="I339" t="str">
        <f>RIGHT(Tabell2_LK_Roslagen_Kvinnor[[#This Row],[Person]],2)</f>
        <v>78</v>
      </c>
      <c r="J339" t="str">
        <f>TEXT(Tabell2_LK_Roslagen_Kvinnor[[#This Row],[När]],"ÅÅÅÅ")</f>
        <v>2018</v>
      </c>
      <c r="K339">
        <f>IF(Tabell2_LK_Roslagen_Kvinnor[[#This Row],[Född]]&lt;"23",20,19)</f>
        <v>19</v>
      </c>
      <c r="L339" t="str">
        <f>CONCATENATE(Tabell2_LK_Roslagen_Kvinnor[[#This Row],[Århundrade]],Tabell2_LK_Roslagen_Kvinnor[[#This Row],[Född]])</f>
        <v>1978</v>
      </c>
      <c r="M339">
        <f>Tabell2_LK_Roslagen_Kvinnor[[#This Row],[År]]-Tabell2_LK_Roslagen_Kvinnor[[#This Row],[Född_år]]</f>
        <v>40</v>
      </c>
      <c r="N339" t="str">
        <f t="shared" si="5"/>
        <v>K/M40-44</v>
      </c>
    </row>
    <row r="340" spans="1:14">
      <c r="A340" s="1" t="s">
        <v>112</v>
      </c>
      <c r="B340" s="1" t="s">
        <v>1411</v>
      </c>
      <c r="C340" s="4" t="s">
        <v>1028</v>
      </c>
      <c r="D340" s="4" t="s">
        <v>1394</v>
      </c>
      <c r="E340" s="5">
        <v>44962</v>
      </c>
      <c r="F340" s="5" t="s">
        <v>1395</v>
      </c>
      <c r="G340" s="1" t="s">
        <v>1396</v>
      </c>
      <c r="H340" s="29">
        <v>44966</v>
      </c>
      <c r="I340" t="str">
        <f>RIGHT(Tabell2_LK_Roslagen_Kvinnor[[#This Row],[Person]],2)</f>
        <v>75</v>
      </c>
      <c r="J340" t="str">
        <f>TEXT(Tabell2_LK_Roslagen_Kvinnor[[#This Row],[När]],"ÅÅÅÅ")</f>
        <v>2023</v>
      </c>
      <c r="K340">
        <f>IF(Tabell2_LK_Roslagen_Kvinnor[[#This Row],[Född]]&lt;"23",20,19)</f>
        <v>19</v>
      </c>
      <c r="L340" t="str">
        <f>CONCATENATE(Tabell2_LK_Roslagen_Kvinnor[[#This Row],[Århundrade]],Tabell2_LK_Roslagen_Kvinnor[[#This Row],[Född]])</f>
        <v>1975</v>
      </c>
      <c r="M340">
        <f>Tabell2_LK_Roslagen_Kvinnor[[#This Row],[År]]-Tabell2_LK_Roslagen_Kvinnor[[#This Row],[Född_år]]</f>
        <v>48</v>
      </c>
      <c r="N340" t="str">
        <f t="shared" si="5"/>
        <v>K/M45-49</v>
      </c>
    </row>
    <row r="341" spans="1:14">
      <c r="A341" s="1" t="s">
        <v>112</v>
      </c>
      <c r="B341" s="48" t="s">
        <v>1412</v>
      </c>
      <c r="C341" s="49" t="s">
        <v>1028</v>
      </c>
      <c r="D341" s="49" t="s">
        <v>815</v>
      </c>
      <c r="E341" s="50">
        <v>45114</v>
      </c>
      <c r="F341" s="50" t="s">
        <v>1209</v>
      </c>
      <c r="G341" s="48" t="s">
        <v>1397</v>
      </c>
      <c r="H341" s="51">
        <v>45116</v>
      </c>
      <c r="I341" t="str">
        <f>RIGHT(Tabell2_LK_Roslagen_Kvinnor[[#This Row],[Person]],2)</f>
        <v>75</v>
      </c>
      <c r="J341" t="str">
        <f>TEXT(Tabell2_LK_Roslagen_Kvinnor[[#This Row],[När]],"ÅÅÅÅ")</f>
        <v>2023</v>
      </c>
      <c r="K341">
        <f>IF(Tabell2_LK_Roslagen_Kvinnor[[#This Row],[Född]]&lt;"23",20,19)</f>
        <v>19</v>
      </c>
      <c r="L341" t="str">
        <f>CONCATENATE(Tabell2_LK_Roslagen_Kvinnor[[#This Row],[Århundrade]],Tabell2_LK_Roslagen_Kvinnor[[#This Row],[Född]])</f>
        <v>1975</v>
      </c>
      <c r="M341">
        <f>Tabell2_LK_Roslagen_Kvinnor[[#This Row],[År]]-Tabell2_LK_Roslagen_Kvinnor[[#This Row],[Född_år]]</f>
        <v>48</v>
      </c>
      <c r="N341" t="str">
        <f t="shared" si="5"/>
        <v>K/M45-49</v>
      </c>
    </row>
    <row r="342" spans="1:14">
      <c r="A342" s="1" t="s">
        <v>112</v>
      </c>
      <c r="B342" s="1" t="s">
        <v>1066</v>
      </c>
      <c r="C342" s="1" t="s">
        <v>1028</v>
      </c>
      <c r="D342" s="4" t="s">
        <v>108</v>
      </c>
      <c r="E342" s="5">
        <v>44821</v>
      </c>
      <c r="F342" s="4" t="s">
        <v>1061</v>
      </c>
      <c r="G342" s="4" t="s">
        <v>1067</v>
      </c>
      <c r="H342" s="29">
        <v>44823</v>
      </c>
      <c r="I342" t="str">
        <f>RIGHT(Tabell2_LK_Roslagen_Kvinnor[[#This Row],[Person]],2)</f>
        <v>75</v>
      </c>
      <c r="J342" t="str">
        <f>TEXT(Tabell2_LK_Roslagen_Kvinnor[[#This Row],[När]],"ÅÅÅÅ")</f>
        <v>2022</v>
      </c>
      <c r="K342">
        <f>IF(Tabell2_LK_Roslagen_Kvinnor[[#This Row],[Född]]&lt;"23",20,19)</f>
        <v>19</v>
      </c>
      <c r="L342" t="str">
        <f>CONCATENATE(Tabell2_LK_Roslagen_Kvinnor[[#This Row],[Århundrade]],Tabell2_LK_Roslagen_Kvinnor[[#This Row],[Född]])</f>
        <v>1975</v>
      </c>
      <c r="M342">
        <f>Tabell2_LK_Roslagen_Kvinnor[[#This Row],[År]]-Tabell2_LK_Roslagen_Kvinnor[[#This Row],[Född_år]]</f>
        <v>47</v>
      </c>
      <c r="N342" t="str">
        <f t="shared" si="5"/>
        <v>K/M45-49</v>
      </c>
    </row>
    <row r="343" spans="1:14">
      <c r="A343" s="1" t="s">
        <v>112</v>
      </c>
      <c r="B343" s="20" t="s">
        <v>1272</v>
      </c>
      <c r="C343" s="4" t="s">
        <v>1000</v>
      </c>
      <c r="D343" s="4" t="s">
        <v>248</v>
      </c>
      <c r="E343" s="5">
        <v>44478</v>
      </c>
      <c r="F343" s="4" t="s">
        <v>249</v>
      </c>
      <c r="G343" s="4"/>
      <c r="H343" s="29">
        <v>44480</v>
      </c>
      <c r="I343" t="str">
        <f>RIGHT(Tabell2_LK_Roslagen_Kvinnor[[#This Row],[Person]],2)</f>
        <v>93</v>
      </c>
      <c r="J343" t="str">
        <f>TEXT(Tabell2_LK_Roslagen_Kvinnor[[#This Row],[När]],"ÅÅÅÅ")</f>
        <v>2021</v>
      </c>
      <c r="K343">
        <f>IF(Tabell2_LK_Roslagen_Kvinnor[[#This Row],[Född]]&lt;"23",20,19)</f>
        <v>19</v>
      </c>
      <c r="L343" t="str">
        <f>CONCATENATE(Tabell2_LK_Roslagen_Kvinnor[[#This Row],[Århundrade]],Tabell2_LK_Roslagen_Kvinnor[[#This Row],[Född]])</f>
        <v>1993</v>
      </c>
      <c r="M343">
        <f>Tabell2_LK_Roslagen_Kvinnor[[#This Row],[År]]-Tabell2_LK_Roslagen_Kvinnor[[#This Row],[Född_år]]</f>
        <v>28</v>
      </c>
      <c r="N343" t="str">
        <f t="shared" si="5"/>
        <v>K/M Senior</v>
      </c>
    </row>
    <row r="344" spans="1:14">
      <c r="A344" s="1" t="s">
        <v>112</v>
      </c>
      <c r="B344" s="1" t="s">
        <v>1288</v>
      </c>
      <c r="C344" s="4" t="s">
        <v>478</v>
      </c>
      <c r="D344" s="1" t="s">
        <v>646</v>
      </c>
      <c r="E344" s="2">
        <v>43225</v>
      </c>
      <c r="F344" s="1" t="s">
        <v>419</v>
      </c>
      <c r="G344" s="1" t="s">
        <v>615</v>
      </c>
      <c r="H344" s="29">
        <v>43226</v>
      </c>
      <c r="I344" t="str">
        <f>RIGHT(Tabell2_LK_Roslagen_Kvinnor[[#This Row],[Person]],2)</f>
        <v>70</v>
      </c>
      <c r="J344" t="str">
        <f>TEXT(Tabell2_LK_Roslagen_Kvinnor[[#This Row],[När]],"ÅÅÅÅ")</f>
        <v>2018</v>
      </c>
      <c r="K344">
        <f>IF(Tabell2_LK_Roslagen_Kvinnor[[#This Row],[Född]]&lt;"23",20,19)</f>
        <v>19</v>
      </c>
      <c r="L344" t="str">
        <f>CONCATENATE(Tabell2_LK_Roslagen_Kvinnor[[#This Row],[Århundrade]],Tabell2_LK_Roslagen_Kvinnor[[#This Row],[Född]])</f>
        <v>1970</v>
      </c>
      <c r="M344">
        <f>Tabell2_LK_Roslagen_Kvinnor[[#This Row],[År]]-Tabell2_LK_Roslagen_Kvinnor[[#This Row],[Född_år]]</f>
        <v>48</v>
      </c>
      <c r="N344" t="str">
        <f t="shared" si="5"/>
        <v>K/M45-49</v>
      </c>
    </row>
    <row r="345" spans="1:14">
      <c r="A345" s="1" t="s">
        <v>112</v>
      </c>
      <c r="B345" s="1" t="s">
        <v>1068</v>
      </c>
      <c r="C345" s="1" t="s">
        <v>1028</v>
      </c>
      <c r="D345" s="4" t="s">
        <v>1064</v>
      </c>
      <c r="E345" s="5">
        <v>44674</v>
      </c>
      <c r="F345" s="4" t="s">
        <v>1065</v>
      </c>
      <c r="G345" s="4"/>
      <c r="H345" s="29">
        <v>44675</v>
      </c>
      <c r="I345" t="str">
        <f>RIGHT(Tabell2_LK_Roslagen_Kvinnor[[#This Row],[Person]],2)</f>
        <v>75</v>
      </c>
      <c r="J345" t="str">
        <f>TEXT(Tabell2_LK_Roslagen_Kvinnor[[#This Row],[När]],"ÅÅÅÅ")</f>
        <v>2022</v>
      </c>
      <c r="K345">
        <f>IF(Tabell2_LK_Roslagen_Kvinnor[[#This Row],[Född]]&lt;"23",20,19)</f>
        <v>19</v>
      </c>
      <c r="L345" t="str">
        <f>CONCATENATE(Tabell2_LK_Roslagen_Kvinnor[[#This Row],[Århundrade]],Tabell2_LK_Roslagen_Kvinnor[[#This Row],[Född]])</f>
        <v>1975</v>
      </c>
      <c r="M345">
        <f>Tabell2_LK_Roslagen_Kvinnor[[#This Row],[År]]-Tabell2_LK_Roslagen_Kvinnor[[#This Row],[Född_år]]</f>
        <v>47</v>
      </c>
      <c r="N345" t="str">
        <f t="shared" si="5"/>
        <v>K/M45-49</v>
      </c>
    </row>
    <row r="346" spans="1:14">
      <c r="A346" s="1" t="s">
        <v>112</v>
      </c>
      <c r="B346" s="20" t="s">
        <v>1273</v>
      </c>
      <c r="C346" s="4" t="s">
        <v>703</v>
      </c>
      <c r="D346" s="4" t="s">
        <v>410</v>
      </c>
      <c r="E346" s="5">
        <v>44465</v>
      </c>
      <c r="F346" s="4" t="s">
        <v>1029</v>
      </c>
      <c r="G346" s="4" t="s">
        <v>1030</v>
      </c>
      <c r="H346" s="29">
        <v>44474</v>
      </c>
      <c r="I346" t="str">
        <f>RIGHT(Tabell2_LK_Roslagen_Kvinnor[[#This Row],[Person]],2)</f>
        <v>88</v>
      </c>
      <c r="J346" t="str">
        <f>TEXT(Tabell2_LK_Roslagen_Kvinnor[[#This Row],[När]],"ÅÅÅÅ")</f>
        <v>2021</v>
      </c>
      <c r="K346">
        <f>IF(Tabell2_LK_Roslagen_Kvinnor[[#This Row],[Född]]&lt;"23",20,19)</f>
        <v>19</v>
      </c>
      <c r="L346" t="str">
        <f>CONCATENATE(Tabell2_LK_Roslagen_Kvinnor[[#This Row],[Århundrade]],Tabell2_LK_Roslagen_Kvinnor[[#This Row],[Född]])</f>
        <v>1988</v>
      </c>
      <c r="M346">
        <f>Tabell2_LK_Roslagen_Kvinnor[[#This Row],[År]]-Tabell2_LK_Roslagen_Kvinnor[[#This Row],[Född_år]]</f>
        <v>33</v>
      </c>
      <c r="N346" t="str">
        <f t="shared" si="5"/>
        <v>K/M Senior</v>
      </c>
    </row>
    <row r="347" spans="1:14">
      <c r="A347" s="1" t="s">
        <v>112</v>
      </c>
      <c r="B347" s="4" t="s">
        <v>1289</v>
      </c>
      <c r="C347" s="4" t="s">
        <v>478</v>
      </c>
      <c r="D347" s="4" t="s">
        <v>108</v>
      </c>
      <c r="E347" s="5">
        <v>42889</v>
      </c>
      <c r="F347" s="4"/>
      <c r="G347" s="4" t="s">
        <v>545</v>
      </c>
      <c r="H347" s="29">
        <v>42973</v>
      </c>
      <c r="I347" t="str">
        <f>RIGHT(Tabell2_LK_Roslagen_Kvinnor[[#This Row],[Person]],2)</f>
        <v>70</v>
      </c>
      <c r="J347" t="str">
        <f>TEXT(Tabell2_LK_Roslagen_Kvinnor[[#This Row],[När]],"ÅÅÅÅ")</f>
        <v>2017</v>
      </c>
      <c r="K347">
        <f>IF(Tabell2_LK_Roslagen_Kvinnor[[#This Row],[Född]]&lt;"23",20,19)</f>
        <v>19</v>
      </c>
      <c r="L347" t="str">
        <f>CONCATENATE(Tabell2_LK_Roslagen_Kvinnor[[#This Row],[Århundrade]],Tabell2_LK_Roslagen_Kvinnor[[#This Row],[Född]])</f>
        <v>1970</v>
      </c>
      <c r="M347">
        <f>Tabell2_LK_Roslagen_Kvinnor[[#This Row],[År]]-Tabell2_LK_Roslagen_Kvinnor[[#This Row],[Född_år]]</f>
        <v>47</v>
      </c>
      <c r="N347" t="str">
        <f t="shared" si="5"/>
        <v>K/M45-49</v>
      </c>
    </row>
    <row r="348" spans="1:14">
      <c r="A348" s="1" t="s">
        <v>112</v>
      </c>
      <c r="B348" s="1" t="s">
        <v>1413</v>
      </c>
      <c r="C348" s="4" t="s">
        <v>476</v>
      </c>
      <c r="D348" s="4" t="s">
        <v>108</v>
      </c>
      <c r="E348" s="5">
        <v>45178</v>
      </c>
      <c r="F348" s="5" t="s">
        <v>404</v>
      </c>
      <c r="G348" s="1" t="s">
        <v>1398</v>
      </c>
      <c r="H348" s="29">
        <v>45180</v>
      </c>
      <c r="I348" t="str">
        <f>RIGHT(Tabell2_LK_Roslagen_Kvinnor[[#This Row],[Person]],2)</f>
        <v>80</v>
      </c>
      <c r="J348" t="str">
        <f>TEXT(Tabell2_LK_Roslagen_Kvinnor[[#This Row],[När]],"ÅÅÅÅ")</f>
        <v>2023</v>
      </c>
      <c r="K348">
        <f>IF(Tabell2_LK_Roslagen_Kvinnor[[#This Row],[Född]]&lt;"23",20,19)</f>
        <v>19</v>
      </c>
      <c r="L348" t="str">
        <f>CONCATENATE(Tabell2_LK_Roslagen_Kvinnor[[#This Row],[Århundrade]],Tabell2_LK_Roslagen_Kvinnor[[#This Row],[Född]])</f>
        <v>1980</v>
      </c>
      <c r="M348">
        <f>Tabell2_LK_Roslagen_Kvinnor[[#This Row],[År]]-Tabell2_LK_Roslagen_Kvinnor[[#This Row],[Född_år]]</f>
        <v>43</v>
      </c>
      <c r="N348" t="str">
        <f t="shared" si="5"/>
        <v>K/M40-44</v>
      </c>
    </row>
    <row r="349" spans="1:14">
      <c r="A349" s="1" t="s">
        <v>112</v>
      </c>
      <c r="B349" s="1" t="s">
        <v>1414</v>
      </c>
      <c r="C349" s="4" t="s">
        <v>543</v>
      </c>
      <c r="D349" s="4" t="s">
        <v>163</v>
      </c>
      <c r="E349" s="5">
        <v>45059</v>
      </c>
      <c r="F349" s="5" t="s">
        <v>730</v>
      </c>
      <c r="G349" s="1"/>
      <c r="H349" s="29">
        <v>45073</v>
      </c>
      <c r="I349" t="str">
        <f>RIGHT(Tabell2_LK_Roslagen_Kvinnor[[#This Row],[Person]],2)</f>
        <v>96</v>
      </c>
      <c r="J349" t="str">
        <f>TEXT(Tabell2_LK_Roslagen_Kvinnor[[#This Row],[När]],"ÅÅÅÅ")</f>
        <v>2023</v>
      </c>
      <c r="K349">
        <f>IF(Tabell2_LK_Roslagen_Kvinnor[[#This Row],[Född]]&lt;"23",20,19)</f>
        <v>19</v>
      </c>
      <c r="L349" t="str">
        <f>CONCATENATE(Tabell2_LK_Roslagen_Kvinnor[[#This Row],[Århundrade]],Tabell2_LK_Roslagen_Kvinnor[[#This Row],[Född]])</f>
        <v>1996</v>
      </c>
      <c r="M349">
        <f>Tabell2_LK_Roslagen_Kvinnor[[#This Row],[År]]-Tabell2_LK_Roslagen_Kvinnor[[#This Row],[Född_år]]</f>
        <v>27</v>
      </c>
      <c r="N349" t="str">
        <f t="shared" si="5"/>
        <v>K/M Senior</v>
      </c>
    </row>
    <row r="350" spans="1:14">
      <c r="A350" s="1" t="s">
        <v>112</v>
      </c>
      <c r="B350" s="4" t="s">
        <v>1290</v>
      </c>
      <c r="C350" s="4" t="s">
        <v>546</v>
      </c>
      <c r="D350" s="4" t="s">
        <v>108</v>
      </c>
      <c r="E350" s="5">
        <v>42987</v>
      </c>
      <c r="F350" s="4"/>
      <c r="G350" s="4"/>
      <c r="H350" s="29">
        <v>42989</v>
      </c>
      <c r="I350" t="str">
        <f>RIGHT(Tabell2_LK_Roslagen_Kvinnor[[#This Row],[Person]],2)</f>
        <v>75</v>
      </c>
      <c r="J350" t="str">
        <f>TEXT(Tabell2_LK_Roslagen_Kvinnor[[#This Row],[När]],"ÅÅÅÅ")</f>
        <v>2017</v>
      </c>
      <c r="K350">
        <f>IF(Tabell2_LK_Roslagen_Kvinnor[[#This Row],[Född]]&lt;"23",20,19)</f>
        <v>19</v>
      </c>
      <c r="L350" t="str">
        <f>CONCATENATE(Tabell2_LK_Roslagen_Kvinnor[[#This Row],[Århundrade]],Tabell2_LK_Roslagen_Kvinnor[[#This Row],[Född]])</f>
        <v>1975</v>
      </c>
      <c r="M350">
        <f>Tabell2_LK_Roslagen_Kvinnor[[#This Row],[År]]-Tabell2_LK_Roslagen_Kvinnor[[#This Row],[Född_år]]</f>
        <v>42</v>
      </c>
      <c r="N350" t="str">
        <f t="shared" si="5"/>
        <v>K/M40-44</v>
      </c>
    </row>
    <row r="351" spans="1:14">
      <c r="A351" s="1" t="s">
        <v>113</v>
      </c>
      <c r="B351" s="4" t="s">
        <v>842</v>
      </c>
      <c r="C351" s="4" t="s">
        <v>608</v>
      </c>
      <c r="D351" s="4" t="s">
        <v>663</v>
      </c>
      <c r="E351" s="5">
        <v>44171</v>
      </c>
      <c r="F351" s="5" t="s">
        <v>836</v>
      </c>
      <c r="G351" s="4" t="s">
        <v>577</v>
      </c>
      <c r="H351" s="29">
        <v>44171</v>
      </c>
      <c r="I351" t="str">
        <f>RIGHT(Tabell2_LK_Roslagen_Kvinnor[[#This Row],[Person]],2)</f>
        <v>93</v>
      </c>
      <c r="J351" t="str">
        <f>TEXT(Tabell2_LK_Roslagen_Kvinnor[[#This Row],[När]],"ÅÅÅÅ")</f>
        <v>2020</v>
      </c>
      <c r="K351">
        <f>IF(Tabell2_LK_Roslagen_Kvinnor[[#This Row],[Född]]&lt;"23",20,19)</f>
        <v>19</v>
      </c>
      <c r="L351" t="str">
        <f>CONCATENATE(Tabell2_LK_Roslagen_Kvinnor[[#This Row],[Århundrade]],Tabell2_LK_Roslagen_Kvinnor[[#This Row],[Född]])</f>
        <v>1993</v>
      </c>
      <c r="M351">
        <f>Tabell2_LK_Roslagen_Kvinnor[[#This Row],[År]]-Tabell2_LK_Roslagen_Kvinnor[[#This Row],[Född_år]]</f>
        <v>27</v>
      </c>
      <c r="N351" t="str">
        <f t="shared" si="5"/>
        <v>K/M Senior</v>
      </c>
    </row>
    <row r="352" spans="1:14">
      <c r="A352" s="1" t="s">
        <v>113</v>
      </c>
      <c r="B352" s="53" t="s">
        <v>1294</v>
      </c>
      <c r="C352" s="49" t="s">
        <v>608</v>
      </c>
      <c r="D352" s="49" t="s">
        <v>108</v>
      </c>
      <c r="E352" s="50">
        <v>44478</v>
      </c>
      <c r="F352" s="49" t="s">
        <v>988</v>
      </c>
      <c r="G352" s="49"/>
      <c r="H352" s="51">
        <v>44480</v>
      </c>
      <c r="I352" t="str">
        <f>RIGHT(Tabell2_LK_Roslagen_Kvinnor[[#This Row],[Person]],2)</f>
        <v>93</v>
      </c>
      <c r="J352" t="str">
        <f>TEXT(Tabell2_LK_Roslagen_Kvinnor[[#This Row],[När]],"ÅÅÅÅ")</f>
        <v>2021</v>
      </c>
      <c r="K352">
        <f>IF(Tabell2_LK_Roslagen_Kvinnor[[#This Row],[Född]]&lt;"23",20,19)</f>
        <v>19</v>
      </c>
      <c r="L352" t="str">
        <f>CONCATENATE(Tabell2_LK_Roslagen_Kvinnor[[#This Row],[Århundrade]],Tabell2_LK_Roslagen_Kvinnor[[#This Row],[Född]])</f>
        <v>1993</v>
      </c>
      <c r="M352">
        <f>Tabell2_LK_Roslagen_Kvinnor[[#This Row],[År]]-Tabell2_LK_Roslagen_Kvinnor[[#This Row],[Född_år]]</f>
        <v>28</v>
      </c>
      <c r="N352" t="str">
        <f t="shared" si="5"/>
        <v>K/M Senior</v>
      </c>
    </row>
    <row r="353" spans="1:14">
      <c r="A353" s="1" t="s">
        <v>113</v>
      </c>
      <c r="B353" s="1" t="s">
        <v>1297</v>
      </c>
      <c r="C353" s="4" t="s">
        <v>608</v>
      </c>
      <c r="D353" s="4" t="s">
        <v>774</v>
      </c>
      <c r="E353" s="5">
        <v>43765</v>
      </c>
      <c r="F353" s="5" t="s">
        <v>775</v>
      </c>
      <c r="G353" s="1" t="s">
        <v>779</v>
      </c>
      <c r="H353" s="29">
        <v>43765</v>
      </c>
      <c r="I353" t="str">
        <f>RIGHT(Tabell2_LK_Roslagen_Kvinnor[[#This Row],[Person]],2)</f>
        <v>93</v>
      </c>
      <c r="J353" t="str">
        <f>TEXT(Tabell2_LK_Roslagen_Kvinnor[[#This Row],[När]],"ÅÅÅÅ")</f>
        <v>2019</v>
      </c>
      <c r="K353">
        <f>IF(Tabell2_LK_Roslagen_Kvinnor[[#This Row],[Född]]&lt;"23",20,19)</f>
        <v>19</v>
      </c>
      <c r="L353" t="str">
        <f>CONCATENATE(Tabell2_LK_Roslagen_Kvinnor[[#This Row],[Århundrade]],Tabell2_LK_Roslagen_Kvinnor[[#This Row],[Född]])</f>
        <v>1993</v>
      </c>
      <c r="M353">
        <f>Tabell2_LK_Roslagen_Kvinnor[[#This Row],[År]]-Tabell2_LK_Roslagen_Kvinnor[[#This Row],[Född_år]]</f>
        <v>26</v>
      </c>
      <c r="N353" t="str">
        <f t="shared" si="5"/>
        <v>K/M Senior</v>
      </c>
    </row>
    <row r="354" spans="1:14">
      <c r="A354" s="1" t="s">
        <v>113</v>
      </c>
      <c r="B354" s="4" t="s">
        <v>843</v>
      </c>
      <c r="C354" s="4" t="s">
        <v>608</v>
      </c>
      <c r="D354" s="4" t="s">
        <v>108</v>
      </c>
      <c r="E354" s="5">
        <v>44079</v>
      </c>
      <c r="F354" s="5" t="s">
        <v>844</v>
      </c>
      <c r="G354" s="4" t="s">
        <v>845</v>
      </c>
      <c r="H354" s="29">
        <v>44080</v>
      </c>
      <c r="I354" t="str">
        <f>RIGHT(Tabell2_LK_Roslagen_Kvinnor[[#This Row],[Person]],2)</f>
        <v>93</v>
      </c>
      <c r="J354" t="str">
        <f>TEXT(Tabell2_LK_Roslagen_Kvinnor[[#This Row],[När]],"ÅÅÅÅ")</f>
        <v>2020</v>
      </c>
      <c r="K354">
        <f>IF(Tabell2_LK_Roslagen_Kvinnor[[#This Row],[Född]]&lt;"23",20,19)</f>
        <v>19</v>
      </c>
      <c r="L354" t="str">
        <f>CONCATENATE(Tabell2_LK_Roslagen_Kvinnor[[#This Row],[Århundrade]],Tabell2_LK_Roslagen_Kvinnor[[#This Row],[Född]])</f>
        <v>1993</v>
      </c>
      <c r="M354">
        <f>Tabell2_LK_Roslagen_Kvinnor[[#This Row],[År]]-Tabell2_LK_Roslagen_Kvinnor[[#This Row],[Född_år]]</f>
        <v>27</v>
      </c>
      <c r="N354" t="str">
        <f t="shared" si="5"/>
        <v>K/M Senior</v>
      </c>
    </row>
    <row r="355" spans="1:14">
      <c r="A355" s="1" t="s">
        <v>113</v>
      </c>
      <c r="B355" s="1" t="s">
        <v>1298</v>
      </c>
      <c r="C355" s="4" t="s">
        <v>608</v>
      </c>
      <c r="D355" s="4" t="s">
        <v>108</v>
      </c>
      <c r="E355" s="5">
        <v>43617</v>
      </c>
      <c r="F355" s="5" t="s">
        <v>432</v>
      </c>
      <c r="G355" s="1" t="s">
        <v>577</v>
      </c>
      <c r="H355" s="29">
        <v>43618</v>
      </c>
      <c r="I355" t="str">
        <f>RIGHT(Tabell2_LK_Roslagen_Kvinnor[[#This Row],[Person]],2)</f>
        <v>93</v>
      </c>
      <c r="J355" t="str">
        <f>TEXT(Tabell2_LK_Roslagen_Kvinnor[[#This Row],[När]],"ÅÅÅÅ")</f>
        <v>2019</v>
      </c>
      <c r="K355">
        <f>IF(Tabell2_LK_Roslagen_Kvinnor[[#This Row],[Född]]&lt;"23",20,19)</f>
        <v>19</v>
      </c>
      <c r="L355" t="str">
        <f>CONCATENATE(Tabell2_LK_Roslagen_Kvinnor[[#This Row],[Århundrade]],Tabell2_LK_Roslagen_Kvinnor[[#This Row],[Född]])</f>
        <v>1993</v>
      </c>
      <c r="M355">
        <f>Tabell2_LK_Roslagen_Kvinnor[[#This Row],[År]]-Tabell2_LK_Roslagen_Kvinnor[[#This Row],[Född_år]]</f>
        <v>26</v>
      </c>
      <c r="N355" t="str">
        <f t="shared" si="5"/>
        <v>K/M Senior</v>
      </c>
    </row>
    <row r="356" spans="1:14">
      <c r="A356" s="1" t="s">
        <v>113</v>
      </c>
      <c r="B356" s="1" t="s">
        <v>1299</v>
      </c>
      <c r="C356" s="4" t="s">
        <v>608</v>
      </c>
      <c r="D356" s="1" t="s">
        <v>663</v>
      </c>
      <c r="E356" s="2">
        <v>43436</v>
      </c>
      <c r="F356" s="1" t="s">
        <v>664</v>
      </c>
      <c r="G356" s="1" t="s">
        <v>665</v>
      </c>
      <c r="H356" s="29">
        <v>43437</v>
      </c>
      <c r="I356" t="str">
        <f>RIGHT(Tabell2_LK_Roslagen_Kvinnor[[#This Row],[Person]],2)</f>
        <v>93</v>
      </c>
      <c r="J356" t="str">
        <f>TEXT(Tabell2_LK_Roslagen_Kvinnor[[#This Row],[När]],"ÅÅÅÅ")</f>
        <v>2018</v>
      </c>
      <c r="K356">
        <f>IF(Tabell2_LK_Roslagen_Kvinnor[[#This Row],[Född]]&lt;"23",20,19)</f>
        <v>19</v>
      </c>
      <c r="L356" t="str">
        <f>CONCATENATE(Tabell2_LK_Roslagen_Kvinnor[[#This Row],[Århundrade]],Tabell2_LK_Roslagen_Kvinnor[[#This Row],[Född]])</f>
        <v>1993</v>
      </c>
      <c r="M356">
        <f>Tabell2_LK_Roslagen_Kvinnor[[#This Row],[År]]-Tabell2_LK_Roslagen_Kvinnor[[#This Row],[Född_år]]</f>
        <v>25</v>
      </c>
      <c r="N356" t="str">
        <f t="shared" si="5"/>
        <v>K/M Senior</v>
      </c>
    </row>
    <row r="357" spans="1:14">
      <c r="A357" s="1" t="s">
        <v>113</v>
      </c>
      <c r="B357" s="24" t="s">
        <v>1415</v>
      </c>
      <c r="C357" s="4" t="s">
        <v>1051</v>
      </c>
      <c r="D357" s="4" t="s">
        <v>108</v>
      </c>
      <c r="E357" s="5">
        <v>45080</v>
      </c>
      <c r="F357" s="5" t="s">
        <v>432</v>
      </c>
      <c r="G357" s="1" t="s">
        <v>1399</v>
      </c>
      <c r="H357" s="29">
        <v>45082</v>
      </c>
      <c r="I357" t="str">
        <f>RIGHT(Tabell2_LK_Roslagen_Kvinnor[[#This Row],[Person]],2)</f>
        <v>94</v>
      </c>
      <c r="J357" t="str">
        <f>TEXT(Tabell2_LK_Roslagen_Kvinnor[[#This Row],[När]],"ÅÅÅÅ")</f>
        <v>2023</v>
      </c>
      <c r="K357">
        <f>IF(Tabell2_LK_Roslagen_Kvinnor[[#This Row],[Född]]&lt;"23",20,19)</f>
        <v>19</v>
      </c>
      <c r="L357" t="str">
        <f>CONCATENATE(Tabell2_LK_Roslagen_Kvinnor[[#This Row],[Århundrade]],Tabell2_LK_Roslagen_Kvinnor[[#This Row],[Född]])</f>
        <v>1994</v>
      </c>
      <c r="M357">
        <f>Tabell2_LK_Roslagen_Kvinnor[[#This Row],[År]]-Tabell2_LK_Roslagen_Kvinnor[[#This Row],[Född_år]]</f>
        <v>29</v>
      </c>
      <c r="N357" t="str">
        <f t="shared" si="5"/>
        <v>K/M Senior</v>
      </c>
    </row>
    <row r="358" spans="1:14">
      <c r="A358" s="1" t="s">
        <v>113</v>
      </c>
      <c r="B358" s="20" t="s">
        <v>1295</v>
      </c>
      <c r="C358" s="4" t="s">
        <v>1028</v>
      </c>
      <c r="D358" s="4" t="s">
        <v>108</v>
      </c>
      <c r="E358" s="5">
        <v>44478</v>
      </c>
      <c r="F358" s="4" t="s">
        <v>988</v>
      </c>
      <c r="G358" s="4" t="s">
        <v>1031</v>
      </c>
      <c r="H358" s="29">
        <v>44480</v>
      </c>
      <c r="I358" t="str">
        <f>RIGHT(Tabell2_LK_Roslagen_Kvinnor[[#This Row],[Person]],2)</f>
        <v>75</v>
      </c>
      <c r="J358" t="str">
        <f>TEXT(Tabell2_LK_Roslagen_Kvinnor[[#This Row],[När]],"ÅÅÅÅ")</f>
        <v>2021</v>
      </c>
      <c r="K358">
        <f>IF(Tabell2_LK_Roslagen_Kvinnor[[#This Row],[Född]]&lt;"23",20,19)</f>
        <v>19</v>
      </c>
      <c r="L358" t="str">
        <f>CONCATENATE(Tabell2_LK_Roslagen_Kvinnor[[#This Row],[Århundrade]],Tabell2_LK_Roslagen_Kvinnor[[#This Row],[Född]])</f>
        <v>1975</v>
      </c>
      <c r="M358">
        <f>Tabell2_LK_Roslagen_Kvinnor[[#This Row],[År]]-Tabell2_LK_Roslagen_Kvinnor[[#This Row],[Född_år]]</f>
        <v>46</v>
      </c>
      <c r="N358" t="str">
        <f t="shared" si="5"/>
        <v>K/M45-49</v>
      </c>
    </row>
    <row r="359" spans="1:14">
      <c r="A359" s="1" t="s">
        <v>113</v>
      </c>
      <c r="B359" s="1" t="s">
        <v>1300</v>
      </c>
      <c r="C359" s="1" t="s">
        <v>623</v>
      </c>
      <c r="D359" s="1" t="s">
        <v>663</v>
      </c>
      <c r="E359" s="2">
        <v>43436</v>
      </c>
      <c r="F359" s="1" t="s">
        <v>664</v>
      </c>
      <c r="G359" s="1" t="s">
        <v>666</v>
      </c>
      <c r="H359" s="29">
        <v>43437</v>
      </c>
      <c r="I359" t="str">
        <f>RIGHT(Tabell2_LK_Roslagen_Kvinnor[[#This Row],[Person]],2)</f>
        <v>93</v>
      </c>
      <c r="J359" t="str">
        <f>TEXT(Tabell2_LK_Roslagen_Kvinnor[[#This Row],[När]],"ÅÅÅÅ")</f>
        <v>2018</v>
      </c>
      <c r="K359">
        <f>IF(Tabell2_LK_Roslagen_Kvinnor[[#This Row],[Född]]&lt;"23",20,19)</f>
        <v>19</v>
      </c>
      <c r="L359" t="str">
        <f>CONCATENATE(Tabell2_LK_Roslagen_Kvinnor[[#This Row],[Århundrade]],Tabell2_LK_Roslagen_Kvinnor[[#This Row],[Född]])</f>
        <v>1993</v>
      </c>
      <c r="M359">
        <f>Tabell2_LK_Roslagen_Kvinnor[[#This Row],[År]]-Tabell2_LK_Roslagen_Kvinnor[[#This Row],[Född_år]]</f>
        <v>25</v>
      </c>
      <c r="N359" t="str">
        <f t="shared" si="5"/>
        <v>K/M Senior</v>
      </c>
    </row>
    <row r="360" spans="1:14">
      <c r="A360" s="1" t="s">
        <v>113</v>
      </c>
      <c r="B360" s="20" t="s">
        <v>1069</v>
      </c>
      <c r="C360" s="1" t="s">
        <v>1028</v>
      </c>
      <c r="D360" s="4" t="s">
        <v>1070</v>
      </c>
      <c r="E360" s="5">
        <v>44836</v>
      </c>
      <c r="F360" s="4" t="s">
        <v>1071</v>
      </c>
      <c r="G360" s="4"/>
      <c r="H360" s="29">
        <v>44844</v>
      </c>
      <c r="I360" t="str">
        <f>RIGHT(Tabell2_LK_Roslagen_Kvinnor[[#This Row],[Person]],2)</f>
        <v>75</v>
      </c>
      <c r="J360" t="str">
        <f>TEXT(Tabell2_LK_Roslagen_Kvinnor[[#This Row],[När]],"ÅÅÅÅ")</f>
        <v>2022</v>
      </c>
      <c r="K360">
        <f>IF(Tabell2_LK_Roslagen_Kvinnor[[#This Row],[Född]]&lt;"23",20,19)</f>
        <v>19</v>
      </c>
      <c r="L360" t="str">
        <f>CONCATENATE(Tabell2_LK_Roslagen_Kvinnor[[#This Row],[Århundrade]],Tabell2_LK_Roslagen_Kvinnor[[#This Row],[Född]])</f>
        <v>1975</v>
      </c>
      <c r="M360">
        <f>Tabell2_LK_Roslagen_Kvinnor[[#This Row],[År]]-Tabell2_LK_Roslagen_Kvinnor[[#This Row],[Född_år]]</f>
        <v>47</v>
      </c>
      <c r="N360" t="str">
        <f t="shared" si="5"/>
        <v>K/M45-49</v>
      </c>
    </row>
    <row r="361" spans="1:14">
      <c r="A361" s="1" t="s">
        <v>113</v>
      </c>
      <c r="B361" s="48" t="s">
        <v>1301</v>
      </c>
      <c r="C361" s="49" t="s">
        <v>632</v>
      </c>
      <c r="D361" s="49" t="s">
        <v>108</v>
      </c>
      <c r="E361" s="50">
        <v>43617</v>
      </c>
      <c r="F361" s="50" t="s">
        <v>432</v>
      </c>
      <c r="G361" s="48" t="s">
        <v>735</v>
      </c>
      <c r="H361" s="51">
        <v>43618</v>
      </c>
      <c r="I361" t="str">
        <f>RIGHT(Tabell2_LK_Roslagen_Kvinnor[[#This Row],[Person]],2)</f>
        <v>78</v>
      </c>
      <c r="J361" t="str">
        <f>TEXT(Tabell2_LK_Roslagen_Kvinnor[[#This Row],[När]],"ÅÅÅÅ")</f>
        <v>2019</v>
      </c>
      <c r="K361">
        <f>IF(Tabell2_LK_Roslagen_Kvinnor[[#This Row],[Född]]&lt;"23",20,19)</f>
        <v>19</v>
      </c>
      <c r="L361" t="str">
        <f>CONCATENATE(Tabell2_LK_Roslagen_Kvinnor[[#This Row],[Århundrade]],Tabell2_LK_Roslagen_Kvinnor[[#This Row],[Född]])</f>
        <v>1978</v>
      </c>
      <c r="M361">
        <f>Tabell2_LK_Roslagen_Kvinnor[[#This Row],[År]]-Tabell2_LK_Roslagen_Kvinnor[[#This Row],[Född_år]]</f>
        <v>41</v>
      </c>
      <c r="N361" t="str">
        <f t="shared" si="5"/>
        <v>K/M40-44</v>
      </c>
    </row>
    <row r="362" spans="1:14">
      <c r="A362" s="1" t="s">
        <v>113</v>
      </c>
      <c r="B362" s="24" t="s">
        <v>1416</v>
      </c>
      <c r="C362" s="4" t="s">
        <v>1028</v>
      </c>
      <c r="D362" s="4" t="s">
        <v>1400</v>
      </c>
      <c r="E362" s="5">
        <v>44990</v>
      </c>
      <c r="F362" s="5" t="s">
        <v>1401</v>
      </c>
      <c r="G362" s="1" t="s">
        <v>1402</v>
      </c>
      <c r="H362" s="29">
        <v>45002</v>
      </c>
      <c r="I362" t="str">
        <f>RIGHT(Tabell2_LK_Roslagen_Kvinnor[[#This Row],[Person]],2)</f>
        <v>75</v>
      </c>
      <c r="J362" t="str">
        <f>TEXT(Tabell2_LK_Roslagen_Kvinnor[[#This Row],[När]],"ÅÅÅÅ")</f>
        <v>2023</v>
      </c>
      <c r="K362">
        <f>IF(Tabell2_LK_Roslagen_Kvinnor[[#This Row],[Född]]&lt;"23",20,19)</f>
        <v>19</v>
      </c>
      <c r="L362" t="str">
        <f>CONCATENATE(Tabell2_LK_Roslagen_Kvinnor[[#This Row],[Århundrade]],Tabell2_LK_Roslagen_Kvinnor[[#This Row],[Född]])</f>
        <v>1975</v>
      </c>
      <c r="M362">
        <f>Tabell2_LK_Roslagen_Kvinnor[[#This Row],[År]]-Tabell2_LK_Roslagen_Kvinnor[[#This Row],[Född_år]]</f>
        <v>48</v>
      </c>
      <c r="N362" t="str">
        <f t="shared" si="5"/>
        <v>K/M45-49</v>
      </c>
    </row>
    <row r="363" spans="1:14">
      <c r="A363" s="1" t="s">
        <v>113</v>
      </c>
      <c r="B363" s="1" t="s">
        <v>1302</v>
      </c>
      <c r="C363" s="4" t="s">
        <v>632</v>
      </c>
      <c r="D363" s="1" t="s">
        <v>108</v>
      </c>
      <c r="E363" s="2">
        <v>43253</v>
      </c>
      <c r="F363" s="1" t="s">
        <v>291</v>
      </c>
      <c r="G363" s="1" t="s">
        <v>667</v>
      </c>
      <c r="H363" s="29">
        <v>43254</v>
      </c>
      <c r="I363" t="str">
        <f>RIGHT(Tabell2_LK_Roslagen_Kvinnor[[#This Row],[Person]],2)</f>
        <v>78</v>
      </c>
      <c r="J363" t="str">
        <f>TEXT(Tabell2_LK_Roslagen_Kvinnor[[#This Row],[När]],"ÅÅÅÅ")</f>
        <v>2018</v>
      </c>
      <c r="K363">
        <f>IF(Tabell2_LK_Roslagen_Kvinnor[[#This Row],[Född]]&lt;"23",20,19)</f>
        <v>19</v>
      </c>
      <c r="L363" t="str">
        <f>CONCATENATE(Tabell2_LK_Roslagen_Kvinnor[[#This Row],[Århundrade]],Tabell2_LK_Roslagen_Kvinnor[[#This Row],[Född]])</f>
        <v>1978</v>
      </c>
      <c r="M363">
        <f>Tabell2_LK_Roslagen_Kvinnor[[#This Row],[År]]-Tabell2_LK_Roslagen_Kvinnor[[#This Row],[Född_år]]</f>
        <v>40</v>
      </c>
      <c r="N363" t="str">
        <f t="shared" si="5"/>
        <v>K/M40-44</v>
      </c>
    </row>
    <row r="364" spans="1:14">
      <c r="A364" s="1" t="s">
        <v>113</v>
      </c>
      <c r="B364" s="1" t="s">
        <v>1303</v>
      </c>
      <c r="C364" s="4" t="s">
        <v>478</v>
      </c>
      <c r="D364" s="4" t="s">
        <v>108</v>
      </c>
      <c r="E364" s="5">
        <v>43617</v>
      </c>
      <c r="F364" s="5" t="s">
        <v>432</v>
      </c>
      <c r="G364" s="1" t="s">
        <v>736</v>
      </c>
      <c r="H364" s="29">
        <v>43618</v>
      </c>
      <c r="I364" t="str">
        <f>RIGHT(Tabell2_LK_Roslagen_Kvinnor[[#This Row],[Person]],2)</f>
        <v>70</v>
      </c>
      <c r="J364" t="str">
        <f>TEXT(Tabell2_LK_Roslagen_Kvinnor[[#This Row],[När]],"ÅÅÅÅ")</f>
        <v>2019</v>
      </c>
      <c r="K364">
        <f>IF(Tabell2_LK_Roslagen_Kvinnor[[#This Row],[Född]]&lt;"23",20,19)</f>
        <v>19</v>
      </c>
      <c r="L364" t="str">
        <f>CONCATENATE(Tabell2_LK_Roslagen_Kvinnor[[#This Row],[Århundrade]],Tabell2_LK_Roslagen_Kvinnor[[#This Row],[Född]])</f>
        <v>1970</v>
      </c>
      <c r="M364">
        <f>Tabell2_LK_Roslagen_Kvinnor[[#This Row],[År]]-Tabell2_LK_Roslagen_Kvinnor[[#This Row],[Född_år]]</f>
        <v>49</v>
      </c>
      <c r="N364" t="str">
        <f t="shared" si="5"/>
        <v>K/M45-49</v>
      </c>
    </row>
    <row r="365" spans="1:14">
      <c r="A365" s="1" t="s">
        <v>113</v>
      </c>
      <c r="B365" s="4" t="s">
        <v>1304</v>
      </c>
      <c r="C365" s="4" t="s">
        <v>478</v>
      </c>
      <c r="D365" s="4" t="s">
        <v>108</v>
      </c>
      <c r="E365" s="5">
        <v>42889</v>
      </c>
      <c r="F365" s="4"/>
      <c r="G365" s="4" t="s">
        <v>460</v>
      </c>
      <c r="H365" s="14"/>
      <c r="I365" t="str">
        <f>RIGHT(Tabell2_LK_Roslagen_Kvinnor[[#This Row],[Person]],2)</f>
        <v>70</v>
      </c>
      <c r="J365" t="str">
        <f>TEXT(Tabell2_LK_Roslagen_Kvinnor[[#This Row],[När]],"ÅÅÅÅ")</f>
        <v>2017</v>
      </c>
      <c r="K365">
        <f>IF(Tabell2_LK_Roslagen_Kvinnor[[#This Row],[Född]]&lt;"23",20,19)</f>
        <v>19</v>
      </c>
      <c r="L365" t="str">
        <f>CONCATENATE(Tabell2_LK_Roslagen_Kvinnor[[#This Row],[Århundrade]],Tabell2_LK_Roslagen_Kvinnor[[#This Row],[Född]])</f>
        <v>1970</v>
      </c>
      <c r="M365">
        <f>Tabell2_LK_Roslagen_Kvinnor[[#This Row],[År]]-Tabell2_LK_Roslagen_Kvinnor[[#This Row],[Född_år]]</f>
        <v>47</v>
      </c>
      <c r="N365" t="str">
        <f t="shared" si="5"/>
        <v>K/M45-49</v>
      </c>
    </row>
    <row r="366" spans="1:14">
      <c r="A366" s="1" t="s">
        <v>113</v>
      </c>
      <c r="B366" s="1" t="s">
        <v>1307</v>
      </c>
      <c r="C366" s="4" t="s">
        <v>478</v>
      </c>
      <c r="D366" s="4" t="s">
        <v>108</v>
      </c>
      <c r="E366" s="5">
        <v>43771</v>
      </c>
      <c r="F366" s="5" t="s">
        <v>280</v>
      </c>
      <c r="G366" s="1"/>
      <c r="H366" s="29">
        <v>43772</v>
      </c>
      <c r="I366" t="str">
        <f>RIGHT(Tabell2_LK_Roslagen_Kvinnor[[#This Row],[Person]],2)</f>
        <v>70</v>
      </c>
      <c r="J366" t="str">
        <f>TEXT(Tabell2_LK_Roslagen_Kvinnor[[#This Row],[När]],"ÅÅÅÅ")</f>
        <v>2019</v>
      </c>
      <c r="K366">
        <f>IF(Tabell2_LK_Roslagen_Kvinnor[[#This Row],[Född]]&lt;"23",20,19)</f>
        <v>19</v>
      </c>
      <c r="L366" t="str">
        <f>CONCATENATE(Tabell2_LK_Roslagen_Kvinnor[[#This Row],[Århundrade]],Tabell2_LK_Roslagen_Kvinnor[[#This Row],[Född]])</f>
        <v>1970</v>
      </c>
      <c r="M366">
        <f>Tabell2_LK_Roslagen_Kvinnor[[#This Row],[År]]-Tabell2_LK_Roslagen_Kvinnor[[#This Row],[Född_år]]</f>
        <v>49</v>
      </c>
      <c r="N366" t="str">
        <f t="shared" si="5"/>
        <v>K/M45-49</v>
      </c>
    </row>
    <row r="367" spans="1:14">
      <c r="A367" s="1" t="s">
        <v>113</v>
      </c>
      <c r="B367" s="1" t="s">
        <v>1305</v>
      </c>
      <c r="C367" s="4" t="s">
        <v>478</v>
      </c>
      <c r="D367" s="4" t="s">
        <v>424</v>
      </c>
      <c r="E367" s="5">
        <v>43562</v>
      </c>
      <c r="F367" s="5" t="s">
        <v>425</v>
      </c>
      <c r="G367" s="1" t="s">
        <v>737</v>
      </c>
      <c r="H367" s="29">
        <v>43568</v>
      </c>
      <c r="I367" t="str">
        <f>RIGHT(Tabell2_LK_Roslagen_Kvinnor[[#This Row],[Person]],2)</f>
        <v>70</v>
      </c>
      <c r="J367" t="str">
        <f>TEXT(Tabell2_LK_Roslagen_Kvinnor[[#This Row],[När]],"ÅÅÅÅ")</f>
        <v>2019</v>
      </c>
      <c r="K367">
        <f>IF(Tabell2_LK_Roslagen_Kvinnor[[#This Row],[Född]]&lt;"23",20,19)</f>
        <v>19</v>
      </c>
      <c r="L367" t="str">
        <f>CONCATENATE(Tabell2_LK_Roslagen_Kvinnor[[#This Row],[Århundrade]],Tabell2_LK_Roslagen_Kvinnor[[#This Row],[Född]])</f>
        <v>1970</v>
      </c>
      <c r="M367">
        <f>Tabell2_LK_Roslagen_Kvinnor[[#This Row],[År]]-Tabell2_LK_Roslagen_Kvinnor[[#This Row],[Född_år]]</f>
        <v>49</v>
      </c>
      <c r="N367" t="str">
        <f t="shared" si="5"/>
        <v>K/M45-49</v>
      </c>
    </row>
    <row r="368" spans="1:14">
      <c r="A368" s="1" t="s">
        <v>113</v>
      </c>
      <c r="B368" s="24" t="s">
        <v>1417</v>
      </c>
      <c r="C368" s="4" t="s">
        <v>478</v>
      </c>
      <c r="D368" s="4" t="s">
        <v>108</v>
      </c>
      <c r="E368" s="5">
        <v>45080</v>
      </c>
      <c r="F368" s="5" t="s">
        <v>432</v>
      </c>
      <c r="G368" s="1" t="s">
        <v>1403</v>
      </c>
      <c r="H368" s="29">
        <v>45082</v>
      </c>
      <c r="I368" t="str">
        <f>RIGHT(Tabell2_LK_Roslagen_Kvinnor[[#This Row],[Person]],2)</f>
        <v>70</v>
      </c>
      <c r="J368" t="str">
        <f>TEXT(Tabell2_LK_Roslagen_Kvinnor[[#This Row],[När]],"ÅÅÅÅ")</f>
        <v>2023</v>
      </c>
      <c r="K368">
        <f>IF(Tabell2_LK_Roslagen_Kvinnor[[#This Row],[Född]]&lt;"23",20,19)</f>
        <v>19</v>
      </c>
      <c r="L368" t="str">
        <f>CONCATENATE(Tabell2_LK_Roslagen_Kvinnor[[#This Row],[Århundrade]],Tabell2_LK_Roslagen_Kvinnor[[#This Row],[Född]])</f>
        <v>1970</v>
      </c>
      <c r="M368">
        <f>Tabell2_LK_Roslagen_Kvinnor[[#This Row],[År]]-Tabell2_LK_Roslagen_Kvinnor[[#This Row],[Född_år]]</f>
        <v>53</v>
      </c>
      <c r="N368" t="str">
        <f t="shared" si="5"/>
        <v>K/M50-54</v>
      </c>
    </row>
    <row r="369" spans="1:14">
      <c r="A369" s="1" t="s">
        <v>113</v>
      </c>
      <c r="B369" s="53" t="s">
        <v>1296</v>
      </c>
      <c r="C369" s="49" t="s">
        <v>478</v>
      </c>
      <c r="D369" s="49" t="s">
        <v>108</v>
      </c>
      <c r="E369" s="50">
        <v>44478</v>
      </c>
      <c r="F369" s="49" t="s">
        <v>988</v>
      </c>
      <c r="G369" s="49" t="s">
        <v>1032</v>
      </c>
      <c r="H369" s="51">
        <v>44480</v>
      </c>
      <c r="I369" t="str">
        <f>RIGHT(Tabell2_LK_Roslagen_Kvinnor[[#This Row],[Person]],2)</f>
        <v>70</v>
      </c>
      <c r="J369" t="str">
        <f>TEXT(Tabell2_LK_Roslagen_Kvinnor[[#This Row],[När]],"ÅÅÅÅ")</f>
        <v>2021</v>
      </c>
      <c r="K369">
        <f>IF(Tabell2_LK_Roslagen_Kvinnor[[#This Row],[Född]]&lt;"23",20,19)</f>
        <v>19</v>
      </c>
      <c r="L369" t="str">
        <f>CONCATENATE(Tabell2_LK_Roslagen_Kvinnor[[#This Row],[Århundrade]],Tabell2_LK_Roslagen_Kvinnor[[#This Row],[Född]])</f>
        <v>1970</v>
      </c>
      <c r="M369">
        <f>Tabell2_LK_Roslagen_Kvinnor[[#This Row],[År]]-Tabell2_LK_Roslagen_Kvinnor[[#This Row],[Född_år]]</f>
        <v>51</v>
      </c>
      <c r="N369" t="str">
        <f t="shared" si="5"/>
        <v>K/M50-54</v>
      </c>
    </row>
    <row r="370" spans="1:14">
      <c r="A370" s="1" t="s">
        <v>113</v>
      </c>
      <c r="B370" s="20" t="s">
        <v>1072</v>
      </c>
      <c r="C370" s="4" t="s">
        <v>1000</v>
      </c>
      <c r="D370" s="4" t="s">
        <v>108</v>
      </c>
      <c r="E370" s="5">
        <v>44716</v>
      </c>
      <c r="F370" s="4" t="s">
        <v>432</v>
      </c>
      <c r="G370" s="4" t="s">
        <v>1073</v>
      </c>
      <c r="H370" s="29">
        <v>44717</v>
      </c>
      <c r="I370" t="str">
        <f>RIGHT(Tabell2_LK_Roslagen_Kvinnor[[#This Row],[Person]],2)</f>
        <v>93</v>
      </c>
      <c r="J370" t="str">
        <f>TEXT(Tabell2_LK_Roslagen_Kvinnor[[#This Row],[När]],"ÅÅÅÅ")</f>
        <v>2022</v>
      </c>
      <c r="K370">
        <f>IF(Tabell2_LK_Roslagen_Kvinnor[[#This Row],[Född]]&lt;"23",20,19)</f>
        <v>19</v>
      </c>
      <c r="L370" t="str">
        <f>CONCATENATE(Tabell2_LK_Roslagen_Kvinnor[[#This Row],[Århundrade]],Tabell2_LK_Roslagen_Kvinnor[[#This Row],[Född]])</f>
        <v>1993</v>
      </c>
      <c r="M370">
        <f>Tabell2_LK_Roslagen_Kvinnor[[#This Row],[År]]-Tabell2_LK_Roslagen_Kvinnor[[#This Row],[Född_år]]</f>
        <v>29</v>
      </c>
      <c r="N370" t="str">
        <f t="shared" si="5"/>
        <v>K/M Senior</v>
      </c>
    </row>
    <row r="371" spans="1:14">
      <c r="A371" s="1" t="s">
        <v>113</v>
      </c>
      <c r="B371" s="1" t="s">
        <v>1306</v>
      </c>
      <c r="C371" s="4" t="s">
        <v>478</v>
      </c>
      <c r="D371" s="1" t="s">
        <v>108</v>
      </c>
      <c r="E371" s="2">
        <v>43253</v>
      </c>
      <c r="F371" s="1" t="s">
        <v>291</v>
      </c>
      <c r="G371" s="1" t="s">
        <v>668</v>
      </c>
      <c r="H371" s="29">
        <v>43254</v>
      </c>
      <c r="I371" t="str">
        <f>RIGHT(Tabell2_LK_Roslagen_Kvinnor[[#This Row],[Person]],2)</f>
        <v>70</v>
      </c>
      <c r="J371" t="str">
        <f>TEXT(Tabell2_LK_Roslagen_Kvinnor[[#This Row],[När]],"ÅÅÅÅ")</f>
        <v>2018</v>
      </c>
      <c r="K371">
        <f>IF(Tabell2_LK_Roslagen_Kvinnor[[#This Row],[Född]]&lt;"23",20,19)</f>
        <v>19</v>
      </c>
      <c r="L371" t="str">
        <f>CONCATENATE(Tabell2_LK_Roslagen_Kvinnor[[#This Row],[Århundrade]],Tabell2_LK_Roslagen_Kvinnor[[#This Row],[Född]])</f>
        <v>1970</v>
      </c>
      <c r="M371">
        <f>Tabell2_LK_Roslagen_Kvinnor[[#This Row],[År]]-Tabell2_LK_Roslagen_Kvinnor[[#This Row],[Född_år]]</f>
        <v>48</v>
      </c>
      <c r="N371" t="str">
        <f t="shared" si="5"/>
        <v>K/M45-49</v>
      </c>
    </row>
    <row r="372" spans="1:14">
      <c r="A372" s="1" t="s">
        <v>113</v>
      </c>
      <c r="B372" s="24" t="s">
        <v>1418</v>
      </c>
      <c r="C372" s="4" t="s">
        <v>1404</v>
      </c>
      <c r="D372" s="4" t="s">
        <v>108</v>
      </c>
      <c r="E372" s="5">
        <v>45080</v>
      </c>
      <c r="F372" s="5" t="s">
        <v>432</v>
      </c>
      <c r="G372" s="1" t="s">
        <v>1405</v>
      </c>
      <c r="H372" s="29">
        <v>45082</v>
      </c>
      <c r="I372" t="str">
        <f>RIGHT(Tabell2_LK_Roslagen_Kvinnor[[#This Row],[Person]],2)</f>
        <v>95</v>
      </c>
      <c r="J372" t="str">
        <f>TEXT(Tabell2_LK_Roslagen_Kvinnor[[#This Row],[När]],"ÅÅÅÅ")</f>
        <v>2023</v>
      </c>
      <c r="K372">
        <f>IF(Tabell2_LK_Roslagen_Kvinnor[[#This Row],[Född]]&lt;"23",20,19)</f>
        <v>19</v>
      </c>
      <c r="L372" t="str">
        <f>CONCATENATE(Tabell2_LK_Roslagen_Kvinnor[[#This Row],[Århundrade]],Tabell2_LK_Roslagen_Kvinnor[[#This Row],[Född]])</f>
        <v>1995</v>
      </c>
      <c r="M372">
        <f>Tabell2_LK_Roslagen_Kvinnor[[#This Row],[År]]-Tabell2_LK_Roslagen_Kvinnor[[#This Row],[Född_år]]</f>
        <v>28</v>
      </c>
      <c r="N372" t="str">
        <f t="shared" si="5"/>
        <v>K/M Senior</v>
      </c>
    </row>
    <row r="373" spans="1:14">
      <c r="A373" s="1" t="s">
        <v>113</v>
      </c>
      <c r="B373" s="24" t="s">
        <v>1419</v>
      </c>
      <c r="C373" s="4" t="s">
        <v>476</v>
      </c>
      <c r="D373" s="4" t="s">
        <v>108</v>
      </c>
      <c r="E373" s="5">
        <v>45080</v>
      </c>
      <c r="F373" s="5" t="s">
        <v>432</v>
      </c>
      <c r="G373" s="1" t="s">
        <v>1406</v>
      </c>
      <c r="H373" s="29">
        <v>45082</v>
      </c>
      <c r="I373" t="str">
        <f>RIGHT(Tabell2_LK_Roslagen_Kvinnor[[#This Row],[Person]],2)</f>
        <v>80</v>
      </c>
      <c r="J373" t="str">
        <f>TEXT(Tabell2_LK_Roslagen_Kvinnor[[#This Row],[När]],"ÅÅÅÅ")</f>
        <v>2023</v>
      </c>
      <c r="K373">
        <f>IF(Tabell2_LK_Roslagen_Kvinnor[[#This Row],[Född]]&lt;"23",20,19)</f>
        <v>19</v>
      </c>
      <c r="L373" t="str">
        <f>CONCATENATE(Tabell2_LK_Roslagen_Kvinnor[[#This Row],[Århundrade]],Tabell2_LK_Roslagen_Kvinnor[[#This Row],[Född]])</f>
        <v>1980</v>
      </c>
      <c r="M373">
        <f>Tabell2_LK_Roslagen_Kvinnor[[#This Row],[År]]-Tabell2_LK_Roslagen_Kvinnor[[#This Row],[Född_år]]</f>
        <v>43</v>
      </c>
      <c r="N373" t="str">
        <f t="shared" si="5"/>
        <v>K/M40-44</v>
      </c>
    </row>
    <row r="374" spans="1:14">
      <c r="A374" s="1" t="s">
        <v>113</v>
      </c>
      <c r="B374" s="53" t="s">
        <v>1074</v>
      </c>
      <c r="C374" s="49" t="s">
        <v>478</v>
      </c>
      <c r="D374" s="49" t="s">
        <v>108</v>
      </c>
      <c r="E374" s="50">
        <v>44716</v>
      </c>
      <c r="F374" s="49" t="s">
        <v>432</v>
      </c>
      <c r="G374" s="49" t="s">
        <v>1075</v>
      </c>
      <c r="H374" s="51">
        <v>44717</v>
      </c>
      <c r="I374" t="str">
        <f>RIGHT(Tabell2_LK_Roslagen_Kvinnor[[#This Row],[Person]],2)</f>
        <v>70</v>
      </c>
      <c r="J374" t="str">
        <f>TEXT(Tabell2_LK_Roslagen_Kvinnor[[#This Row],[När]],"ÅÅÅÅ")</f>
        <v>2022</v>
      </c>
      <c r="K374">
        <f>IF(Tabell2_LK_Roslagen_Kvinnor[[#This Row],[Född]]&lt;"23",20,19)</f>
        <v>19</v>
      </c>
      <c r="L374" t="str">
        <f>CONCATENATE(Tabell2_LK_Roslagen_Kvinnor[[#This Row],[Århundrade]],Tabell2_LK_Roslagen_Kvinnor[[#This Row],[Född]])</f>
        <v>1970</v>
      </c>
      <c r="M374">
        <f>Tabell2_LK_Roslagen_Kvinnor[[#This Row],[År]]-Tabell2_LK_Roslagen_Kvinnor[[#This Row],[Född_år]]</f>
        <v>52</v>
      </c>
      <c r="N374" t="str">
        <f t="shared" si="5"/>
        <v>K/M50-54</v>
      </c>
    </row>
  </sheetData>
  <sortState xmlns:xlrd2="http://schemas.microsoft.com/office/spreadsheetml/2017/richdata2" ref="A2:H328">
    <sortCondition ref="A2:A328"/>
    <sortCondition ref="B2:B328"/>
  </sortState>
  <phoneticPr fontId="5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292BD-EBF9-B34A-BDB4-6878B9454A4C}">
  <dimension ref="A3:E687"/>
  <sheetViews>
    <sheetView topLeftCell="A58" workbookViewId="0">
      <selection activeCell="E82" sqref="E82"/>
    </sheetView>
  </sheetViews>
  <sheetFormatPr baseColWidth="10" defaultRowHeight="16"/>
  <cols>
    <col min="1" max="1" width="66.83203125" bestFit="1" customWidth="1"/>
    <col min="2" max="2" width="11" bestFit="1" customWidth="1"/>
    <col min="3" max="3" width="6.6640625" customWidth="1"/>
    <col min="4" max="4" width="36.5" bestFit="1" customWidth="1"/>
    <col min="5" max="5" width="14" bestFit="1" customWidth="1"/>
    <col min="6" max="6" width="11.33203125" bestFit="1" customWidth="1"/>
    <col min="7" max="7" width="71.33203125" bestFit="1" customWidth="1"/>
    <col min="8" max="8" width="14" bestFit="1" customWidth="1"/>
    <col min="9" max="9" width="34.1640625" bestFit="1" customWidth="1"/>
    <col min="10" max="10" width="14.6640625" bestFit="1" customWidth="1"/>
    <col min="11" max="14" width="9.5" bestFit="1" customWidth="1"/>
    <col min="15" max="15" width="11.5" bestFit="1" customWidth="1"/>
  </cols>
  <sheetData>
    <row r="3" spans="1:5">
      <c r="A3" s="41" t="s">
        <v>1310</v>
      </c>
      <c r="B3" t="s">
        <v>1312</v>
      </c>
      <c r="D3" s="41" t="s">
        <v>1311</v>
      </c>
      <c r="E3" t="s">
        <v>1312</v>
      </c>
    </row>
    <row r="4" spans="1:5">
      <c r="A4" s="42">
        <v>60</v>
      </c>
      <c r="B4">
        <v>1</v>
      </c>
      <c r="D4" s="42">
        <v>60</v>
      </c>
      <c r="E4" s="55">
        <v>3</v>
      </c>
    </row>
    <row r="5" spans="1:5">
      <c r="A5" s="42">
        <v>80</v>
      </c>
      <c r="B5">
        <v>3</v>
      </c>
      <c r="D5" s="42">
        <v>80</v>
      </c>
      <c r="E5" s="55">
        <v>3</v>
      </c>
    </row>
    <row r="6" spans="1:5">
      <c r="A6" s="42">
        <v>100</v>
      </c>
      <c r="B6">
        <v>13</v>
      </c>
      <c r="D6" s="42">
        <v>100</v>
      </c>
      <c r="E6" s="55">
        <v>7</v>
      </c>
    </row>
    <row r="7" spans="1:5">
      <c r="A7" s="42">
        <v>200</v>
      </c>
      <c r="B7">
        <v>9</v>
      </c>
      <c r="D7" s="42">
        <v>200</v>
      </c>
      <c r="E7" s="55">
        <v>8</v>
      </c>
    </row>
    <row r="8" spans="1:5">
      <c r="A8" s="42">
        <v>300</v>
      </c>
      <c r="B8">
        <v>5</v>
      </c>
      <c r="D8" s="42">
        <v>400</v>
      </c>
      <c r="E8" s="55">
        <v>5</v>
      </c>
    </row>
    <row r="9" spans="1:5">
      <c r="A9" s="42">
        <v>400</v>
      </c>
      <c r="B9">
        <v>19</v>
      </c>
      <c r="D9" s="42">
        <v>600</v>
      </c>
      <c r="E9" s="55">
        <v>1</v>
      </c>
    </row>
    <row r="10" spans="1:5">
      <c r="A10" s="42">
        <v>600</v>
      </c>
      <c r="B10">
        <v>6</v>
      </c>
      <c r="D10" s="42">
        <v>800</v>
      </c>
      <c r="E10" s="55">
        <v>25</v>
      </c>
    </row>
    <row r="11" spans="1:5">
      <c r="A11" s="42">
        <v>800</v>
      </c>
      <c r="B11">
        <v>71</v>
      </c>
      <c r="D11" s="42">
        <v>1000</v>
      </c>
      <c r="E11" s="55">
        <v>6</v>
      </c>
    </row>
    <row r="12" spans="1:5">
      <c r="A12" s="42">
        <v>1000</v>
      </c>
      <c r="B12">
        <v>11</v>
      </c>
      <c r="D12" s="42">
        <v>1500</v>
      </c>
      <c r="E12" s="55">
        <v>19</v>
      </c>
    </row>
    <row r="13" spans="1:5">
      <c r="A13" s="42">
        <v>1500</v>
      </c>
      <c r="B13">
        <v>32</v>
      </c>
      <c r="D13" s="42">
        <v>1609</v>
      </c>
      <c r="E13" s="55">
        <v>1</v>
      </c>
    </row>
    <row r="14" spans="1:5">
      <c r="A14" s="42">
        <v>2000</v>
      </c>
      <c r="B14">
        <v>3</v>
      </c>
      <c r="D14" s="42">
        <v>3000</v>
      </c>
      <c r="E14" s="55">
        <v>32</v>
      </c>
    </row>
    <row r="15" spans="1:5">
      <c r="A15" s="42">
        <v>3000</v>
      </c>
      <c r="B15">
        <v>37</v>
      </c>
      <c r="D15" s="42">
        <v>5000</v>
      </c>
      <c r="E15" s="55">
        <v>26</v>
      </c>
    </row>
    <row r="16" spans="1:5">
      <c r="A16" s="42">
        <v>5000</v>
      </c>
      <c r="B16">
        <v>24</v>
      </c>
      <c r="D16" s="42">
        <v>10000</v>
      </c>
      <c r="E16" s="55">
        <v>29</v>
      </c>
    </row>
    <row r="17" spans="1:5">
      <c r="A17" s="42">
        <v>10000</v>
      </c>
      <c r="B17">
        <v>30</v>
      </c>
      <c r="D17" s="42" t="s">
        <v>544</v>
      </c>
      <c r="E17" s="55">
        <v>111</v>
      </c>
    </row>
    <row r="18" spans="1:5">
      <c r="A18" s="42" t="s">
        <v>1117</v>
      </c>
      <c r="B18">
        <v>1</v>
      </c>
      <c r="D18" s="42" t="s">
        <v>1014</v>
      </c>
      <c r="E18" s="55">
        <v>25</v>
      </c>
    </row>
    <row r="19" spans="1:5">
      <c r="A19" s="42" t="s">
        <v>544</v>
      </c>
      <c r="B19">
        <v>102</v>
      </c>
      <c r="D19" s="42" t="s">
        <v>112</v>
      </c>
      <c r="E19" s="55">
        <v>48</v>
      </c>
    </row>
    <row r="20" spans="1:5">
      <c r="A20" s="42" t="s">
        <v>969</v>
      </c>
      <c r="B20">
        <v>2</v>
      </c>
      <c r="D20" s="42" t="s">
        <v>113</v>
      </c>
      <c r="E20" s="55">
        <v>24</v>
      </c>
    </row>
    <row r="21" spans="1:5">
      <c r="A21" s="42" t="s">
        <v>230</v>
      </c>
      <c r="B21">
        <v>4</v>
      </c>
      <c r="D21" s="42" t="s">
        <v>1308</v>
      </c>
      <c r="E21" s="55">
        <v>373</v>
      </c>
    </row>
    <row r="22" spans="1:5">
      <c r="A22" s="42" t="s">
        <v>982</v>
      </c>
      <c r="B22">
        <v>33</v>
      </c>
    </row>
    <row r="23" spans="1:5">
      <c r="A23" s="42" t="s">
        <v>112</v>
      </c>
      <c r="B23">
        <v>37</v>
      </c>
    </row>
    <row r="24" spans="1:5">
      <c r="A24" s="42" t="s">
        <v>113</v>
      </c>
      <c r="B24">
        <v>27</v>
      </c>
    </row>
    <row r="25" spans="1:5">
      <c r="A25" s="42" t="s">
        <v>233</v>
      </c>
      <c r="B25">
        <v>3</v>
      </c>
    </row>
    <row r="26" spans="1:5">
      <c r="A26" s="42" t="s">
        <v>361</v>
      </c>
      <c r="B26">
        <v>1</v>
      </c>
    </row>
    <row r="27" spans="1:5">
      <c r="A27" s="42" t="s">
        <v>1308</v>
      </c>
      <c r="B27">
        <v>474</v>
      </c>
    </row>
    <row r="31" spans="1:5">
      <c r="A31" s="41" t="s">
        <v>1341</v>
      </c>
      <c r="B31" t="s">
        <v>1342</v>
      </c>
      <c r="D31" s="41" t="s">
        <v>1343</v>
      </c>
      <c r="E31" t="s">
        <v>1344</v>
      </c>
    </row>
    <row r="32" spans="1:5">
      <c r="A32" s="42" t="s">
        <v>943</v>
      </c>
      <c r="B32">
        <v>1</v>
      </c>
      <c r="D32" s="42" t="s">
        <v>1037</v>
      </c>
      <c r="E32">
        <v>1</v>
      </c>
    </row>
    <row r="33" spans="1:5">
      <c r="A33" s="42" t="s">
        <v>406</v>
      </c>
      <c r="B33">
        <v>1</v>
      </c>
      <c r="D33" s="42" t="s">
        <v>551</v>
      </c>
      <c r="E33">
        <v>1</v>
      </c>
    </row>
    <row r="34" spans="1:5">
      <c r="A34" s="42" t="s">
        <v>1111</v>
      </c>
      <c r="B34">
        <v>1</v>
      </c>
      <c r="D34" s="42" t="s">
        <v>563</v>
      </c>
      <c r="E34">
        <v>1</v>
      </c>
    </row>
    <row r="35" spans="1:5">
      <c r="A35" s="42" t="s">
        <v>382</v>
      </c>
      <c r="B35">
        <v>1</v>
      </c>
      <c r="D35" s="42" t="s">
        <v>484</v>
      </c>
      <c r="E35">
        <v>1</v>
      </c>
    </row>
    <row r="36" spans="1:5">
      <c r="A36" s="42" t="s">
        <v>1189</v>
      </c>
      <c r="B36">
        <v>1</v>
      </c>
      <c r="D36" s="42" t="s">
        <v>713</v>
      </c>
      <c r="E36">
        <v>1</v>
      </c>
    </row>
    <row r="37" spans="1:5">
      <c r="A37" s="42" t="s">
        <v>148</v>
      </c>
      <c r="B37">
        <v>1</v>
      </c>
      <c r="D37" s="42" t="s">
        <v>995</v>
      </c>
      <c r="E37">
        <v>1</v>
      </c>
    </row>
    <row r="38" spans="1:5">
      <c r="A38" s="42" t="s">
        <v>132</v>
      </c>
      <c r="B38">
        <v>1</v>
      </c>
      <c r="D38" s="42" t="s">
        <v>596</v>
      </c>
      <c r="E38">
        <v>1</v>
      </c>
    </row>
    <row r="39" spans="1:5">
      <c r="A39" s="42" t="s">
        <v>232</v>
      </c>
      <c r="D39" s="42" t="s">
        <v>608</v>
      </c>
      <c r="E39">
        <v>1</v>
      </c>
    </row>
    <row r="40" spans="1:5">
      <c r="A40" s="42" t="s">
        <v>139</v>
      </c>
      <c r="B40">
        <v>1</v>
      </c>
      <c r="D40" s="42" t="s">
        <v>434</v>
      </c>
      <c r="E40">
        <v>1</v>
      </c>
    </row>
    <row r="41" spans="1:5">
      <c r="A41" s="42" t="s">
        <v>36</v>
      </c>
      <c r="B41">
        <v>1</v>
      </c>
      <c r="D41" s="42" t="s">
        <v>548</v>
      </c>
      <c r="E41">
        <v>1</v>
      </c>
    </row>
    <row r="42" spans="1:5">
      <c r="A42" s="42" t="s">
        <v>398</v>
      </c>
      <c r="B42">
        <v>1</v>
      </c>
      <c r="D42" s="42" t="s">
        <v>440</v>
      </c>
      <c r="E42">
        <v>1</v>
      </c>
    </row>
    <row r="43" spans="1:5">
      <c r="A43" s="42" t="s">
        <v>1121</v>
      </c>
      <c r="B43">
        <v>1</v>
      </c>
      <c r="D43" s="42" t="s">
        <v>1354</v>
      </c>
      <c r="E43">
        <v>1</v>
      </c>
    </row>
    <row r="44" spans="1:5">
      <c r="A44" s="42" t="s">
        <v>1110</v>
      </c>
      <c r="B44">
        <v>1</v>
      </c>
      <c r="D44" s="42" t="s">
        <v>1013</v>
      </c>
      <c r="E44">
        <v>1</v>
      </c>
    </row>
    <row r="45" spans="1:5">
      <c r="A45" s="42" t="s">
        <v>1115</v>
      </c>
      <c r="B45">
        <v>1</v>
      </c>
      <c r="D45" s="42" t="s">
        <v>437</v>
      </c>
      <c r="E45">
        <v>1</v>
      </c>
    </row>
    <row r="46" spans="1:5">
      <c r="A46" s="42" t="s">
        <v>20</v>
      </c>
      <c r="B46">
        <v>1</v>
      </c>
      <c r="D46" s="42" t="s">
        <v>463</v>
      </c>
      <c r="E46">
        <v>1</v>
      </c>
    </row>
    <row r="47" spans="1:5">
      <c r="A47" s="42" t="s">
        <v>88</v>
      </c>
      <c r="B47">
        <v>1</v>
      </c>
      <c r="D47" s="42" t="s">
        <v>452</v>
      </c>
      <c r="E47">
        <v>1</v>
      </c>
    </row>
    <row r="48" spans="1:5">
      <c r="A48" s="42" t="s">
        <v>111</v>
      </c>
      <c r="B48">
        <v>1</v>
      </c>
      <c r="D48" s="42" t="s">
        <v>1351</v>
      </c>
      <c r="E48">
        <v>1</v>
      </c>
    </row>
    <row r="49" spans="1:5">
      <c r="A49" s="42" t="s">
        <v>294</v>
      </c>
      <c r="B49">
        <v>1</v>
      </c>
      <c r="D49" s="42" t="s">
        <v>554</v>
      </c>
      <c r="E49">
        <v>1</v>
      </c>
    </row>
    <row r="50" spans="1:5">
      <c r="A50" s="42" t="s">
        <v>936</v>
      </c>
      <c r="B50">
        <v>1</v>
      </c>
      <c r="D50" s="42" t="s">
        <v>780</v>
      </c>
      <c r="E50">
        <v>1</v>
      </c>
    </row>
    <row r="51" spans="1:5">
      <c r="A51" s="42" t="s">
        <v>984</v>
      </c>
      <c r="B51">
        <v>1</v>
      </c>
      <c r="D51" s="42" t="s">
        <v>476</v>
      </c>
      <c r="E51">
        <v>1</v>
      </c>
    </row>
    <row r="52" spans="1:5">
      <c r="A52" s="42" t="s">
        <v>1116</v>
      </c>
      <c r="B52">
        <v>1</v>
      </c>
      <c r="D52" s="42" t="s">
        <v>506</v>
      </c>
      <c r="E52">
        <v>1</v>
      </c>
    </row>
    <row r="53" spans="1:5">
      <c r="A53" s="42" t="s">
        <v>58</v>
      </c>
      <c r="B53">
        <v>1</v>
      </c>
      <c r="D53" s="42" t="s">
        <v>726</v>
      </c>
      <c r="E53">
        <v>1</v>
      </c>
    </row>
    <row r="54" spans="1:5">
      <c r="A54" s="42" t="s">
        <v>360</v>
      </c>
      <c r="D54" s="42" t="s">
        <v>524</v>
      </c>
      <c r="E54">
        <v>1</v>
      </c>
    </row>
    <row r="55" spans="1:5">
      <c r="A55" s="42" t="s">
        <v>117</v>
      </c>
      <c r="B55">
        <v>1</v>
      </c>
      <c r="D55" s="42" t="s">
        <v>472</v>
      </c>
      <c r="E55">
        <v>1</v>
      </c>
    </row>
    <row r="56" spans="1:5">
      <c r="A56" s="42" t="s">
        <v>43</v>
      </c>
      <c r="B56">
        <v>1</v>
      </c>
      <c r="D56" s="42" t="s">
        <v>703</v>
      </c>
      <c r="E56">
        <v>1</v>
      </c>
    </row>
    <row r="57" spans="1:5">
      <c r="A57" s="42" t="s">
        <v>45</v>
      </c>
      <c r="B57">
        <v>1</v>
      </c>
      <c r="D57" s="42" t="s">
        <v>573</v>
      </c>
      <c r="E57">
        <v>1</v>
      </c>
    </row>
    <row r="58" spans="1:5">
      <c r="A58" s="42" t="s">
        <v>286</v>
      </c>
      <c r="B58">
        <v>1</v>
      </c>
      <c r="D58" s="42" t="s">
        <v>1050</v>
      </c>
      <c r="E58">
        <v>1</v>
      </c>
    </row>
    <row r="59" spans="1:5">
      <c r="A59" s="42" t="s">
        <v>408</v>
      </c>
      <c r="B59">
        <v>1</v>
      </c>
      <c r="D59" s="42" t="s">
        <v>478</v>
      </c>
      <c r="E59">
        <v>1</v>
      </c>
    </row>
    <row r="60" spans="1:5">
      <c r="A60" s="42" t="s">
        <v>963</v>
      </c>
      <c r="B60">
        <v>1</v>
      </c>
      <c r="D60" s="42" t="s">
        <v>682</v>
      </c>
      <c r="E60">
        <v>1</v>
      </c>
    </row>
    <row r="61" spans="1:5">
      <c r="A61" s="42" t="s">
        <v>82</v>
      </c>
      <c r="B61">
        <v>1</v>
      </c>
      <c r="D61" s="42" t="s">
        <v>1051</v>
      </c>
      <c r="E61">
        <v>1</v>
      </c>
    </row>
    <row r="62" spans="1:5">
      <c r="A62" s="42" t="s">
        <v>40</v>
      </c>
      <c r="B62">
        <v>1</v>
      </c>
      <c r="D62" s="42" t="s">
        <v>632</v>
      </c>
      <c r="E62">
        <v>1</v>
      </c>
    </row>
    <row r="63" spans="1:5">
      <c r="A63" s="42" t="s">
        <v>270</v>
      </c>
      <c r="B63">
        <v>1</v>
      </c>
      <c r="D63" s="42" t="s">
        <v>587</v>
      </c>
      <c r="E63">
        <v>1</v>
      </c>
    </row>
    <row r="64" spans="1:5">
      <c r="A64" s="42" t="s">
        <v>1183</v>
      </c>
      <c r="B64">
        <v>1</v>
      </c>
      <c r="D64" s="42" t="s">
        <v>1010</v>
      </c>
      <c r="E64">
        <v>1</v>
      </c>
    </row>
    <row r="65" spans="1:5">
      <c r="A65" s="42" t="s">
        <v>309</v>
      </c>
      <c r="B65">
        <v>1</v>
      </c>
      <c r="D65" s="42" t="s">
        <v>1048</v>
      </c>
      <c r="E65">
        <v>1</v>
      </c>
    </row>
    <row r="66" spans="1:5">
      <c r="A66" s="42" t="s">
        <v>357</v>
      </c>
      <c r="D66" s="42" t="s">
        <v>1008</v>
      </c>
      <c r="E66">
        <v>1</v>
      </c>
    </row>
    <row r="67" spans="1:5">
      <c r="A67" s="42" t="s">
        <v>73</v>
      </c>
      <c r="B67">
        <v>1</v>
      </c>
      <c r="D67" s="42" t="s">
        <v>1404</v>
      </c>
      <c r="E67">
        <v>1</v>
      </c>
    </row>
    <row r="68" spans="1:5">
      <c r="A68" s="42" t="s">
        <v>855</v>
      </c>
      <c r="B68">
        <v>1</v>
      </c>
      <c r="D68" s="42" t="s">
        <v>449</v>
      </c>
      <c r="E68">
        <v>1</v>
      </c>
    </row>
    <row r="69" spans="1:5">
      <c r="A69" s="42" t="s">
        <v>30</v>
      </c>
      <c r="B69">
        <v>1</v>
      </c>
      <c r="D69" s="42" t="s">
        <v>499</v>
      </c>
      <c r="E69">
        <v>1</v>
      </c>
    </row>
    <row r="70" spans="1:5">
      <c r="A70" s="42" t="s">
        <v>8</v>
      </c>
      <c r="B70">
        <v>1</v>
      </c>
      <c r="D70" s="42" t="s">
        <v>1000</v>
      </c>
      <c r="E70">
        <v>1</v>
      </c>
    </row>
    <row r="71" spans="1:5">
      <c r="A71" s="42" t="s">
        <v>210</v>
      </c>
      <c r="B71">
        <v>1</v>
      </c>
      <c r="D71" s="42" t="s">
        <v>674</v>
      </c>
      <c r="E71">
        <v>1</v>
      </c>
    </row>
    <row r="72" spans="1:5">
      <c r="A72" s="42" t="s">
        <v>898</v>
      </c>
      <c r="B72">
        <v>1</v>
      </c>
      <c r="D72" s="42" t="s">
        <v>443</v>
      </c>
      <c r="E72">
        <v>1</v>
      </c>
    </row>
    <row r="73" spans="1:5">
      <c r="A73" s="42" t="s">
        <v>272</v>
      </c>
      <c r="B73">
        <v>1</v>
      </c>
      <c r="D73" s="42" t="s">
        <v>519</v>
      </c>
      <c r="E73">
        <v>1</v>
      </c>
    </row>
    <row r="74" spans="1:5">
      <c r="A74" s="42" t="s">
        <v>52</v>
      </c>
      <c r="B74">
        <v>1</v>
      </c>
      <c r="D74" s="42" t="s">
        <v>546</v>
      </c>
      <c r="E74">
        <v>1</v>
      </c>
    </row>
    <row r="75" spans="1:5">
      <c r="A75" s="42" t="s">
        <v>1346</v>
      </c>
      <c r="B75">
        <v>1</v>
      </c>
      <c r="D75" s="42" t="s">
        <v>1049</v>
      </c>
      <c r="E75">
        <v>1</v>
      </c>
    </row>
    <row r="76" spans="1:5">
      <c r="A76" s="42" t="s">
        <v>1195</v>
      </c>
      <c r="B76">
        <v>1</v>
      </c>
      <c r="D76" s="42" t="s">
        <v>1380</v>
      </c>
      <c r="E76">
        <v>1</v>
      </c>
    </row>
    <row r="77" spans="1:5">
      <c r="A77" s="42" t="s">
        <v>96</v>
      </c>
      <c r="B77">
        <v>1</v>
      </c>
      <c r="D77" s="42" t="s">
        <v>543</v>
      </c>
      <c r="E77">
        <v>1</v>
      </c>
    </row>
    <row r="78" spans="1:5">
      <c r="A78" s="42" t="s">
        <v>1104</v>
      </c>
      <c r="B78">
        <v>1</v>
      </c>
      <c r="D78" s="42" t="s">
        <v>623</v>
      </c>
      <c r="E78">
        <v>1</v>
      </c>
    </row>
    <row r="79" spans="1:5">
      <c r="A79" s="42" t="s">
        <v>24</v>
      </c>
      <c r="B79">
        <v>1</v>
      </c>
      <c r="D79" s="42" t="s">
        <v>503</v>
      </c>
      <c r="E79">
        <v>1</v>
      </c>
    </row>
    <row r="80" spans="1:5">
      <c r="A80" s="42" t="s">
        <v>181</v>
      </c>
      <c r="B80">
        <v>1</v>
      </c>
      <c r="D80" s="42" t="s">
        <v>1028</v>
      </c>
      <c r="E80">
        <v>1</v>
      </c>
    </row>
    <row r="81" spans="1:5">
      <c r="A81" s="42" t="s">
        <v>1106</v>
      </c>
      <c r="B81">
        <v>1</v>
      </c>
      <c r="D81" s="42" t="s">
        <v>829</v>
      </c>
      <c r="E81">
        <v>1</v>
      </c>
    </row>
    <row r="82" spans="1:5">
      <c r="A82" s="42" t="s">
        <v>391</v>
      </c>
      <c r="B82">
        <v>1</v>
      </c>
      <c r="D82" s="42" t="s">
        <v>1308</v>
      </c>
      <c r="E82">
        <f>SUM(E30:E81)</f>
        <v>50</v>
      </c>
    </row>
    <row r="83" spans="1:5">
      <c r="A83" s="42" t="s">
        <v>107</v>
      </c>
      <c r="B83">
        <v>1</v>
      </c>
    </row>
    <row r="84" spans="1:5">
      <c r="A84" s="42" t="s">
        <v>1199</v>
      </c>
      <c r="B84">
        <v>1</v>
      </c>
    </row>
    <row r="85" spans="1:5">
      <c r="A85" s="42" t="s">
        <v>966</v>
      </c>
      <c r="B85">
        <v>1</v>
      </c>
    </row>
    <row r="86" spans="1:5">
      <c r="A86" s="42" t="s">
        <v>17</v>
      </c>
      <c r="B86">
        <v>1</v>
      </c>
    </row>
    <row r="87" spans="1:5">
      <c r="A87" s="42" t="s">
        <v>99</v>
      </c>
      <c r="B87">
        <v>1</v>
      </c>
    </row>
    <row r="88" spans="1:5">
      <c r="A88" s="42" t="s">
        <v>49</v>
      </c>
      <c r="B88">
        <v>1</v>
      </c>
    </row>
    <row r="89" spans="1:5">
      <c r="A89" s="42" t="s">
        <v>55</v>
      </c>
      <c r="B89">
        <v>1</v>
      </c>
    </row>
    <row r="90" spans="1:5">
      <c r="A90" s="42" t="s">
        <v>278</v>
      </c>
      <c r="B90">
        <v>1</v>
      </c>
    </row>
    <row r="91" spans="1:5">
      <c r="A91" s="42" t="s">
        <v>757</v>
      </c>
      <c r="B91">
        <v>1</v>
      </c>
    </row>
    <row r="92" spans="1:5">
      <c r="A92" s="42" t="s">
        <v>196</v>
      </c>
      <c r="B92">
        <v>1</v>
      </c>
    </row>
    <row r="93" spans="1:5">
      <c r="A93" s="42" t="s">
        <v>28</v>
      </c>
      <c r="B93">
        <v>1</v>
      </c>
    </row>
    <row r="94" spans="1:5">
      <c r="A94" s="42" t="s">
        <v>387</v>
      </c>
      <c r="B94">
        <v>1</v>
      </c>
    </row>
    <row r="95" spans="1:5">
      <c r="A95" s="42" t="s">
        <v>1347</v>
      </c>
    </row>
    <row r="96" spans="1:5">
      <c r="A96" s="42" t="s">
        <v>374</v>
      </c>
      <c r="B96">
        <v>1</v>
      </c>
    </row>
    <row r="97" spans="1:2">
      <c r="A97" s="42" t="s">
        <v>247</v>
      </c>
      <c r="B97">
        <v>1</v>
      </c>
    </row>
    <row r="98" spans="1:2">
      <c r="A98" s="42" t="s">
        <v>77</v>
      </c>
      <c r="B98">
        <v>1</v>
      </c>
    </row>
    <row r="99" spans="1:2">
      <c r="A99" s="42" t="s">
        <v>897</v>
      </c>
      <c r="B99">
        <v>1</v>
      </c>
    </row>
    <row r="100" spans="1:2">
      <c r="A100" s="42" t="s">
        <v>141</v>
      </c>
      <c r="B100">
        <v>1</v>
      </c>
    </row>
    <row r="101" spans="1:2">
      <c r="A101" s="42" t="s">
        <v>1153</v>
      </c>
      <c r="B101">
        <v>1</v>
      </c>
    </row>
    <row r="102" spans="1:2">
      <c r="A102" s="42" t="s">
        <v>1161</v>
      </c>
      <c r="B102">
        <v>1</v>
      </c>
    </row>
    <row r="103" spans="1:2">
      <c r="A103" s="42" t="s">
        <v>880</v>
      </c>
      <c r="B103">
        <v>1</v>
      </c>
    </row>
    <row r="104" spans="1:2">
      <c r="A104" s="42" t="s">
        <v>396</v>
      </c>
      <c r="B104">
        <v>1</v>
      </c>
    </row>
    <row r="105" spans="1:2">
      <c r="A105" s="42" t="s">
        <v>66</v>
      </c>
      <c r="B105">
        <v>1</v>
      </c>
    </row>
    <row r="106" spans="1:2">
      <c r="A106" s="42" t="s">
        <v>892</v>
      </c>
      <c r="B106">
        <v>1</v>
      </c>
    </row>
    <row r="107" spans="1:2">
      <c r="A107" s="42" t="s">
        <v>104</v>
      </c>
      <c r="B107">
        <v>1</v>
      </c>
    </row>
    <row r="108" spans="1:2">
      <c r="A108" s="42" t="s">
        <v>868</v>
      </c>
      <c r="B108">
        <v>1</v>
      </c>
    </row>
    <row r="109" spans="1:2">
      <c r="A109" s="42" t="s">
        <v>12</v>
      </c>
      <c r="B109">
        <v>1</v>
      </c>
    </row>
    <row r="110" spans="1:2">
      <c r="A110" s="42" t="s">
        <v>385</v>
      </c>
      <c r="B110">
        <v>1</v>
      </c>
    </row>
    <row r="111" spans="1:2">
      <c r="A111" s="42" t="s">
        <v>367</v>
      </c>
      <c r="B111">
        <v>1</v>
      </c>
    </row>
    <row r="112" spans="1:2">
      <c r="A112" s="42" t="s">
        <v>1308</v>
      </c>
      <c r="B112">
        <f>SUM(B32:B111)</f>
        <v>76</v>
      </c>
    </row>
    <row r="116" spans="1:4">
      <c r="A116" s="41" t="s">
        <v>1313</v>
      </c>
      <c r="D116" s="41" t="s">
        <v>1314</v>
      </c>
    </row>
    <row r="117" spans="1:4">
      <c r="A117" s="42" t="s">
        <v>1326</v>
      </c>
      <c r="D117" s="42" t="s">
        <v>1326</v>
      </c>
    </row>
    <row r="118" spans="1:4">
      <c r="A118" s="46" t="s">
        <v>117</v>
      </c>
      <c r="D118" s="46" t="s">
        <v>551</v>
      </c>
    </row>
    <row r="119" spans="1:4">
      <c r="A119" s="46" t="s">
        <v>40</v>
      </c>
      <c r="D119" s="46" t="s">
        <v>434</v>
      </c>
    </row>
    <row r="120" spans="1:4">
      <c r="A120" s="46" t="s">
        <v>24</v>
      </c>
      <c r="D120" s="46" t="s">
        <v>548</v>
      </c>
    </row>
    <row r="121" spans="1:4">
      <c r="A121" s="46" t="s">
        <v>28</v>
      </c>
      <c r="D121" s="46" t="s">
        <v>554</v>
      </c>
    </row>
    <row r="122" spans="1:4">
      <c r="A122" s="46" t="s">
        <v>1153</v>
      </c>
      <c r="D122" s="46" t="s">
        <v>1354</v>
      </c>
    </row>
    <row r="123" spans="1:4">
      <c r="A123" s="46" t="s">
        <v>1346</v>
      </c>
      <c r="D123" s="42" t="s">
        <v>1327</v>
      </c>
    </row>
    <row r="124" spans="1:4">
      <c r="A124" s="42" t="s">
        <v>1327</v>
      </c>
      <c r="D124" s="46" t="s">
        <v>995</v>
      </c>
    </row>
    <row r="125" spans="1:4">
      <c r="A125" s="46" t="s">
        <v>294</v>
      </c>
      <c r="D125" s="46" t="s">
        <v>1351</v>
      </c>
    </row>
    <row r="126" spans="1:4">
      <c r="A126" s="42" t="s">
        <v>1328</v>
      </c>
      <c r="D126" s="42" t="s">
        <v>1328</v>
      </c>
    </row>
    <row r="127" spans="1:4">
      <c r="A127" s="46" t="s">
        <v>294</v>
      </c>
      <c r="D127" s="46" t="s">
        <v>780</v>
      </c>
    </row>
    <row r="128" spans="1:4">
      <c r="A128" s="46" t="s">
        <v>1104</v>
      </c>
      <c r="D128" s="46" t="s">
        <v>587</v>
      </c>
    </row>
    <row r="129" spans="1:4">
      <c r="A129" s="46" t="s">
        <v>1161</v>
      </c>
      <c r="D129" s="46" t="s">
        <v>1010</v>
      </c>
    </row>
    <row r="130" spans="1:4">
      <c r="A130" s="42" t="s">
        <v>1329</v>
      </c>
      <c r="D130" s="42" t="s">
        <v>1330</v>
      </c>
    </row>
    <row r="131" spans="1:4">
      <c r="A131" s="46" t="s">
        <v>294</v>
      </c>
      <c r="D131" s="46" t="s">
        <v>440</v>
      </c>
    </row>
    <row r="132" spans="1:4">
      <c r="A132" s="46" t="s">
        <v>984</v>
      </c>
      <c r="D132" s="46" t="s">
        <v>587</v>
      </c>
    </row>
    <row r="133" spans="1:4">
      <c r="A133" s="46" t="s">
        <v>309</v>
      </c>
      <c r="D133" s="42" t="s">
        <v>1331</v>
      </c>
    </row>
    <row r="134" spans="1:4">
      <c r="A134" s="46" t="s">
        <v>30</v>
      </c>
      <c r="D134" s="46" t="s">
        <v>1037</v>
      </c>
    </row>
    <row r="135" spans="1:4">
      <c r="A135" s="46" t="s">
        <v>181</v>
      </c>
      <c r="D135" s="46" t="s">
        <v>563</v>
      </c>
    </row>
    <row r="136" spans="1:4">
      <c r="A136" s="46" t="s">
        <v>385</v>
      </c>
      <c r="D136" s="46" t="s">
        <v>608</v>
      </c>
    </row>
    <row r="137" spans="1:4">
      <c r="A137" s="42" t="s">
        <v>1330</v>
      </c>
      <c r="D137" s="46" t="s">
        <v>437</v>
      </c>
    </row>
    <row r="138" spans="1:4">
      <c r="A138" s="46" t="s">
        <v>943</v>
      </c>
      <c r="D138" s="46" t="s">
        <v>463</v>
      </c>
    </row>
    <row r="139" spans="1:4">
      <c r="A139" s="46" t="s">
        <v>406</v>
      </c>
      <c r="D139" s="46" t="s">
        <v>703</v>
      </c>
    </row>
    <row r="140" spans="1:4">
      <c r="A140" s="46" t="s">
        <v>132</v>
      </c>
      <c r="D140" s="46" t="s">
        <v>573</v>
      </c>
    </row>
    <row r="141" spans="1:4">
      <c r="A141" s="46" t="s">
        <v>360</v>
      </c>
      <c r="D141" s="46" t="s">
        <v>1051</v>
      </c>
    </row>
    <row r="142" spans="1:4">
      <c r="A142" s="46" t="s">
        <v>1183</v>
      </c>
      <c r="D142" s="46" t="s">
        <v>1048</v>
      </c>
    </row>
    <row r="143" spans="1:4">
      <c r="A143" s="46" t="s">
        <v>357</v>
      </c>
      <c r="D143" s="46" t="s">
        <v>449</v>
      </c>
    </row>
    <row r="144" spans="1:4">
      <c r="A144" s="46" t="s">
        <v>210</v>
      </c>
      <c r="D144" s="46" t="s">
        <v>1000</v>
      </c>
    </row>
    <row r="145" spans="1:4">
      <c r="A145" s="46" t="s">
        <v>181</v>
      </c>
      <c r="D145" s="46" t="s">
        <v>519</v>
      </c>
    </row>
    <row r="146" spans="1:4">
      <c r="A146" s="46" t="s">
        <v>868</v>
      </c>
      <c r="D146" s="46" t="s">
        <v>543</v>
      </c>
    </row>
    <row r="147" spans="1:4">
      <c r="A147" s="46" t="s">
        <v>385</v>
      </c>
      <c r="D147" s="46" t="s">
        <v>623</v>
      </c>
    </row>
    <row r="148" spans="1:4">
      <c r="A148" s="42" t="s">
        <v>1331</v>
      </c>
      <c r="D148" s="46" t="s">
        <v>1404</v>
      </c>
    </row>
    <row r="149" spans="1:4">
      <c r="A149" s="46" t="s">
        <v>398</v>
      </c>
      <c r="D149" s="42" t="s">
        <v>1332</v>
      </c>
    </row>
    <row r="150" spans="1:4">
      <c r="A150" s="46" t="s">
        <v>88</v>
      </c>
      <c r="D150" s="46" t="s">
        <v>440</v>
      </c>
    </row>
    <row r="151" spans="1:4">
      <c r="A151" s="46" t="s">
        <v>58</v>
      </c>
      <c r="D151" s="46" t="s">
        <v>1050</v>
      </c>
    </row>
    <row r="152" spans="1:4">
      <c r="A152" s="46" t="s">
        <v>43</v>
      </c>
      <c r="D152" s="46" t="s">
        <v>543</v>
      </c>
    </row>
    <row r="153" spans="1:4">
      <c r="A153" s="46" t="s">
        <v>270</v>
      </c>
      <c r="D153" s="42" t="s">
        <v>1333</v>
      </c>
    </row>
    <row r="154" spans="1:4">
      <c r="A154" s="46" t="s">
        <v>8</v>
      </c>
      <c r="D154" s="46" t="s">
        <v>596</v>
      </c>
    </row>
    <row r="155" spans="1:4">
      <c r="A155" s="46" t="s">
        <v>272</v>
      </c>
      <c r="D155" s="46" t="s">
        <v>1013</v>
      </c>
    </row>
    <row r="156" spans="1:4">
      <c r="A156" s="46" t="s">
        <v>107</v>
      </c>
      <c r="D156" s="46" t="s">
        <v>476</v>
      </c>
    </row>
    <row r="157" spans="1:4">
      <c r="A157" s="46" t="s">
        <v>17</v>
      </c>
      <c r="D157" s="46" t="s">
        <v>506</v>
      </c>
    </row>
    <row r="158" spans="1:4">
      <c r="A158" s="46" t="s">
        <v>99</v>
      </c>
      <c r="D158" s="46" t="s">
        <v>472</v>
      </c>
    </row>
    <row r="159" spans="1:4">
      <c r="A159" s="46" t="s">
        <v>196</v>
      </c>
      <c r="D159" s="46" t="s">
        <v>632</v>
      </c>
    </row>
    <row r="160" spans="1:4">
      <c r="A160" s="46" t="s">
        <v>367</v>
      </c>
      <c r="D160" s="46" t="s">
        <v>499</v>
      </c>
    </row>
    <row r="161" spans="1:4">
      <c r="A161" s="42" t="s">
        <v>1332</v>
      </c>
      <c r="D161" s="46" t="s">
        <v>1049</v>
      </c>
    </row>
    <row r="162" spans="1:4">
      <c r="A162" s="46" t="s">
        <v>406</v>
      </c>
      <c r="D162" s="46" t="s">
        <v>1380</v>
      </c>
    </row>
    <row r="163" spans="1:4">
      <c r="A163" s="46" t="s">
        <v>232</v>
      </c>
      <c r="D163" s="42" t="s">
        <v>1334</v>
      </c>
    </row>
    <row r="164" spans="1:4">
      <c r="A164" s="46" t="s">
        <v>139</v>
      </c>
      <c r="D164" s="46" t="s">
        <v>484</v>
      </c>
    </row>
    <row r="165" spans="1:4">
      <c r="A165" s="46" t="s">
        <v>88</v>
      </c>
      <c r="D165" s="46" t="s">
        <v>596</v>
      </c>
    </row>
    <row r="166" spans="1:4">
      <c r="A166" s="46" t="s">
        <v>936</v>
      </c>
      <c r="D166" s="46" t="s">
        <v>476</v>
      </c>
    </row>
    <row r="167" spans="1:4">
      <c r="A167" s="46" t="s">
        <v>58</v>
      </c>
      <c r="D167" s="46" t="s">
        <v>524</v>
      </c>
    </row>
    <row r="168" spans="1:4">
      <c r="A168" s="46" t="s">
        <v>17</v>
      </c>
      <c r="D168" s="46" t="s">
        <v>682</v>
      </c>
    </row>
    <row r="169" spans="1:4">
      <c r="A169" s="46" t="s">
        <v>897</v>
      </c>
      <c r="D169" s="46" t="s">
        <v>632</v>
      </c>
    </row>
    <row r="170" spans="1:4">
      <c r="A170" s="42" t="s">
        <v>1333</v>
      </c>
      <c r="D170" s="46" t="s">
        <v>674</v>
      </c>
    </row>
    <row r="171" spans="1:4">
      <c r="A171" s="46" t="s">
        <v>148</v>
      </c>
      <c r="D171" s="46" t="s">
        <v>443</v>
      </c>
    </row>
    <row r="172" spans="1:4">
      <c r="A172" s="46" t="s">
        <v>20</v>
      </c>
      <c r="D172" s="46" t="s">
        <v>546</v>
      </c>
    </row>
    <row r="173" spans="1:4">
      <c r="A173" s="46" t="s">
        <v>1116</v>
      </c>
      <c r="D173" s="46" t="s">
        <v>829</v>
      </c>
    </row>
    <row r="174" spans="1:4">
      <c r="A174" s="46" t="s">
        <v>963</v>
      </c>
      <c r="D174" s="46" t="s">
        <v>1380</v>
      </c>
    </row>
    <row r="175" spans="1:4">
      <c r="A175" s="46" t="s">
        <v>1195</v>
      </c>
      <c r="D175" s="42" t="s">
        <v>1335</v>
      </c>
    </row>
    <row r="176" spans="1:4">
      <c r="A176" s="46" t="s">
        <v>367</v>
      </c>
      <c r="D176" s="46" t="s">
        <v>452</v>
      </c>
    </row>
    <row r="177" spans="1:4">
      <c r="A177" s="42" t="s">
        <v>1334</v>
      </c>
      <c r="D177" s="46" t="s">
        <v>478</v>
      </c>
    </row>
    <row r="178" spans="1:4">
      <c r="A178" s="46" t="s">
        <v>1189</v>
      </c>
      <c r="D178" s="46" t="s">
        <v>682</v>
      </c>
    </row>
    <row r="179" spans="1:4">
      <c r="A179" s="46" t="s">
        <v>36</v>
      </c>
      <c r="D179" s="46" t="s">
        <v>1008</v>
      </c>
    </row>
    <row r="180" spans="1:4">
      <c r="A180" s="46" t="s">
        <v>1110</v>
      </c>
      <c r="D180" s="46" t="s">
        <v>443</v>
      </c>
    </row>
    <row r="181" spans="1:4">
      <c r="A181" s="46" t="s">
        <v>111</v>
      </c>
      <c r="D181" s="46" t="s">
        <v>503</v>
      </c>
    </row>
    <row r="182" spans="1:4">
      <c r="A182" s="46" t="s">
        <v>45</v>
      </c>
      <c r="D182" s="46" t="s">
        <v>1028</v>
      </c>
    </row>
    <row r="183" spans="1:4">
      <c r="A183" s="46" t="s">
        <v>82</v>
      </c>
      <c r="D183" s="46" t="s">
        <v>829</v>
      </c>
    </row>
    <row r="184" spans="1:4">
      <c r="A184" s="46" t="s">
        <v>73</v>
      </c>
      <c r="D184" s="42" t="s">
        <v>1336</v>
      </c>
    </row>
    <row r="185" spans="1:4">
      <c r="A185" s="46" t="s">
        <v>855</v>
      </c>
      <c r="D185" s="46" t="s">
        <v>713</v>
      </c>
    </row>
    <row r="186" spans="1:4">
      <c r="A186" s="46" t="s">
        <v>96</v>
      </c>
      <c r="D186" s="46" t="s">
        <v>726</v>
      </c>
    </row>
    <row r="187" spans="1:4">
      <c r="A187" s="46" t="s">
        <v>1106</v>
      </c>
      <c r="D187" s="46" t="s">
        <v>478</v>
      </c>
    </row>
    <row r="188" spans="1:4">
      <c r="A188" s="46" t="s">
        <v>391</v>
      </c>
      <c r="D188" s="46" t="s">
        <v>503</v>
      </c>
    </row>
    <row r="189" spans="1:4">
      <c r="A189" s="46" t="s">
        <v>966</v>
      </c>
      <c r="D189" s="42" t="s">
        <v>1337</v>
      </c>
    </row>
    <row r="190" spans="1:4">
      <c r="A190" s="46" t="s">
        <v>77</v>
      </c>
      <c r="D190" s="46" t="s">
        <v>713</v>
      </c>
    </row>
    <row r="191" spans="1:4">
      <c r="A191" s="46" t="s">
        <v>66</v>
      </c>
      <c r="D191" s="46" t="s">
        <v>726</v>
      </c>
    </row>
    <row r="192" spans="1:4">
      <c r="A192" s="46" t="s">
        <v>12</v>
      </c>
      <c r="D192" s="42" t="s">
        <v>1308</v>
      </c>
    </row>
    <row r="193" spans="1:1">
      <c r="A193" s="42" t="s">
        <v>1335</v>
      </c>
    </row>
    <row r="194" spans="1:1">
      <c r="A194" s="46" t="s">
        <v>1111</v>
      </c>
    </row>
    <row r="195" spans="1:1">
      <c r="A195" s="46" t="s">
        <v>1110</v>
      </c>
    </row>
    <row r="196" spans="1:1">
      <c r="A196" s="46" t="s">
        <v>1115</v>
      </c>
    </row>
    <row r="197" spans="1:1">
      <c r="A197" s="46" t="s">
        <v>408</v>
      </c>
    </row>
    <row r="198" spans="1:1">
      <c r="A198" s="46" t="s">
        <v>82</v>
      </c>
    </row>
    <row r="199" spans="1:1">
      <c r="A199" s="46" t="s">
        <v>73</v>
      </c>
    </row>
    <row r="200" spans="1:1">
      <c r="A200" s="46" t="s">
        <v>52</v>
      </c>
    </row>
    <row r="201" spans="1:1">
      <c r="A201" s="46" t="s">
        <v>96</v>
      </c>
    </row>
    <row r="202" spans="1:1">
      <c r="A202" s="46" t="s">
        <v>1199</v>
      </c>
    </row>
    <row r="203" spans="1:1">
      <c r="A203" s="46" t="s">
        <v>49</v>
      </c>
    </row>
    <row r="204" spans="1:1">
      <c r="A204" s="46" t="s">
        <v>278</v>
      </c>
    </row>
    <row r="205" spans="1:1">
      <c r="A205" s="46" t="s">
        <v>374</v>
      </c>
    </row>
    <row r="206" spans="1:1">
      <c r="A206" s="46" t="s">
        <v>66</v>
      </c>
    </row>
    <row r="207" spans="1:1">
      <c r="A207" s="46" t="s">
        <v>1347</v>
      </c>
    </row>
    <row r="208" spans="1:1">
      <c r="A208" s="42" t="s">
        <v>1336</v>
      </c>
    </row>
    <row r="209" spans="1:1">
      <c r="A209" s="46" t="s">
        <v>382</v>
      </c>
    </row>
    <row r="210" spans="1:1">
      <c r="A210" s="46" t="s">
        <v>286</v>
      </c>
    </row>
    <row r="211" spans="1:1">
      <c r="A211" s="46" t="s">
        <v>408</v>
      </c>
    </row>
    <row r="212" spans="1:1">
      <c r="A212" s="46" t="s">
        <v>52</v>
      </c>
    </row>
    <row r="213" spans="1:1">
      <c r="A213" s="46" t="s">
        <v>49</v>
      </c>
    </row>
    <row r="214" spans="1:1">
      <c r="A214" s="46" t="s">
        <v>278</v>
      </c>
    </row>
    <row r="215" spans="1:1">
      <c r="A215" s="46" t="s">
        <v>757</v>
      </c>
    </row>
    <row r="216" spans="1:1">
      <c r="A216" s="46" t="s">
        <v>387</v>
      </c>
    </row>
    <row r="217" spans="1:1">
      <c r="A217" s="46" t="s">
        <v>374</v>
      </c>
    </row>
    <row r="218" spans="1:1">
      <c r="A218" s="46" t="s">
        <v>247</v>
      </c>
    </row>
    <row r="219" spans="1:1">
      <c r="A219" s="46" t="s">
        <v>880</v>
      </c>
    </row>
    <row r="220" spans="1:1">
      <c r="A220" s="46" t="s">
        <v>396</v>
      </c>
    </row>
    <row r="221" spans="1:1">
      <c r="A221" s="46" t="s">
        <v>892</v>
      </c>
    </row>
    <row r="222" spans="1:1">
      <c r="A222" s="46" t="s">
        <v>104</v>
      </c>
    </row>
    <row r="223" spans="1:1">
      <c r="A223" s="42" t="s">
        <v>1337</v>
      </c>
    </row>
    <row r="224" spans="1:1">
      <c r="A224" s="46" t="s">
        <v>1121</v>
      </c>
    </row>
    <row r="225" spans="1:5">
      <c r="A225" s="46" t="s">
        <v>286</v>
      </c>
    </row>
    <row r="226" spans="1:5">
      <c r="A226" s="46" t="s">
        <v>898</v>
      </c>
    </row>
    <row r="227" spans="1:5">
      <c r="A227" s="46" t="s">
        <v>55</v>
      </c>
    </row>
    <row r="228" spans="1:5">
      <c r="A228" s="46" t="s">
        <v>880</v>
      </c>
    </row>
    <row r="229" spans="1:5">
      <c r="A229" s="46" t="s">
        <v>104</v>
      </c>
    </row>
    <row r="230" spans="1:5">
      <c r="A230" s="42" t="s">
        <v>1338</v>
      </c>
    </row>
    <row r="231" spans="1:5">
      <c r="A231" s="46" t="s">
        <v>55</v>
      </c>
    </row>
    <row r="232" spans="1:5">
      <c r="A232" s="42" t="s">
        <v>1339</v>
      </c>
    </row>
    <row r="233" spans="1:5">
      <c r="A233" s="46" t="s">
        <v>141</v>
      </c>
    </row>
    <row r="234" spans="1:5">
      <c r="A234" s="42" t="s">
        <v>1340</v>
      </c>
    </row>
    <row r="235" spans="1:5">
      <c r="A235" s="46" t="s">
        <v>141</v>
      </c>
    </row>
    <row r="236" spans="1:5">
      <c r="A236" s="42" t="s">
        <v>1308</v>
      </c>
    </row>
    <row r="240" spans="1:5">
      <c r="A240" s="41" t="s">
        <v>1315</v>
      </c>
      <c r="B240" t="s">
        <v>1345</v>
      </c>
      <c r="D240" s="41" t="s">
        <v>1315</v>
      </c>
      <c r="E240" t="s">
        <v>1420</v>
      </c>
    </row>
    <row r="241" spans="1:5">
      <c r="A241" s="42" t="s">
        <v>1321</v>
      </c>
      <c r="B241">
        <v>58</v>
      </c>
      <c r="D241" s="42" t="s">
        <v>1321</v>
      </c>
      <c r="E241" s="55">
        <v>86</v>
      </c>
    </row>
    <row r="242" spans="1:5">
      <c r="A242" s="42" t="s">
        <v>1316</v>
      </c>
      <c r="B242">
        <v>98</v>
      </c>
      <c r="D242" s="42" t="s">
        <v>1316</v>
      </c>
      <c r="E242" s="55">
        <v>79</v>
      </c>
    </row>
    <row r="243" spans="1:5">
      <c r="A243" s="42" t="s">
        <v>1322</v>
      </c>
      <c r="B243">
        <v>93</v>
      </c>
      <c r="D243" s="42" t="s">
        <v>1322</v>
      </c>
      <c r="E243" s="55">
        <v>66</v>
      </c>
    </row>
    <row r="244" spans="1:5">
      <c r="A244" s="42" t="s">
        <v>1318</v>
      </c>
      <c r="B244">
        <v>58</v>
      </c>
      <c r="D244" s="42" t="s">
        <v>1318</v>
      </c>
      <c r="E244" s="55">
        <v>31</v>
      </c>
    </row>
    <row r="245" spans="1:5">
      <c r="A245" s="42" t="s">
        <v>1317</v>
      </c>
      <c r="B245">
        <v>46</v>
      </c>
      <c r="D245" s="42" t="s">
        <v>1317</v>
      </c>
      <c r="E245" s="55">
        <v>30</v>
      </c>
    </row>
    <row r="246" spans="1:5">
      <c r="A246" s="42" t="s">
        <v>1319</v>
      </c>
      <c r="B246">
        <v>58</v>
      </c>
      <c r="D246" s="42" t="s">
        <v>1319</v>
      </c>
      <c r="E246" s="55">
        <v>35</v>
      </c>
    </row>
    <row r="247" spans="1:5">
      <c r="A247" s="42" t="s">
        <v>1320</v>
      </c>
      <c r="B247">
        <v>63</v>
      </c>
      <c r="D247" s="42" t="s">
        <v>1320</v>
      </c>
      <c r="E247" s="55">
        <v>46</v>
      </c>
    </row>
    <row r="248" spans="1:5">
      <c r="A248" s="42" t="s">
        <v>1308</v>
      </c>
      <c r="B248">
        <v>474</v>
      </c>
      <c r="D248" s="42" t="s">
        <v>1308</v>
      </c>
      <c r="E248" s="55">
        <v>373</v>
      </c>
    </row>
    <row r="251" spans="1:5">
      <c r="A251" s="41" t="s">
        <v>1349</v>
      </c>
      <c r="B251" t="s">
        <v>1309</v>
      </c>
      <c r="D251" s="41" t="s">
        <v>1348</v>
      </c>
      <c r="E251" t="s">
        <v>1309</v>
      </c>
    </row>
    <row r="252" spans="1:5">
      <c r="A252" s="42" t="s">
        <v>1321</v>
      </c>
      <c r="B252">
        <v>58</v>
      </c>
      <c r="D252" s="42" t="s">
        <v>1321</v>
      </c>
      <c r="E252" s="55">
        <v>86</v>
      </c>
    </row>
    <row r="253" spans="1:5">
      <c r="A253" s="46" t="s">
        <v>1326</v>
      </c>
      <c r="B253">
        <v>5</v>
      </c>
      <c r="D253" s="46" t="s">
        <v>1326</v>
      </c>
      <c r="E253" s="55">
        <v>2</v>
      </c>
    </row>
    <row r="254" spans="1:5">
      <c r="A254" s="47" t="s">
        <v>40</v>
      </c>
      <c r="B254">
        <v>1</v>
      </c>
      <c r="D254" s="47" t="s">
        <v>434</v>
      </c>
      <c r="E254" s="55">
        <v>1</v>
      </c>
    </row>
    <row r="255" spans="1:5">
      <c r="A255" s="47" t="s">
        <v>1346</v>
      </c>
      <c r="B255">
        <v>2</v>
      </c>
      <c r="D255" s="47" t="s">
        <v>554</v>
      </c>
      <c r="E255" s="55">
        <v>1</v>
      </c>
    </row>
    <row r="256" spans="1:5">
      <c r="A256" s="47" t="s">
        <v>24</v>
      </c>
      <c r="B256">
        <v>1</v>
      </c>
      <c r="D256" s="46" t="s">
        <v>1330</v>
      </c>
      <c r="E256" s="55">
        <v>3</v>
      </c>
    </row>
    <row r="257" spans="1:5">
      <c r="A257" s="47" t="s">
        <v>28</v>
      </c>
      <c r="B257">
        <v>1</v>
      </c>
      <c r="D257" s="47" t="s">
        <v>440</v>
      </c>
      <c r="E257" s="55">
        <v>3</v>
      </c>
    </row>
    <row r="258" spans="1:5">
      <c r="A258" s="46" t="s">
        <v>1329</v>
      </c>
      <c r="B258">
        <v>2</v>
      </c>
      <c r="D258" s="46" t="s">
        <v>1331</v>
      </c>
      <c r="E258" s="55">
        <v>34</v>
      </c>
    </row>
    <row r="259" spans="1:5">
      <c r="A259" s="47" t="s">
        <v>30</v>
      </c>
      <c r="B259">
        <v>2</v>
      </c>
      <c r="D259" s="47" t="s">
        <v>437</v>
      </c>
      <c r="E259" s="55">
        <v>12</v>
      </c>
    </row>
    <row r="260" spans="1:5">
      <c r="A260" s="46" t="s">
        <v>1331</v>
      </c>
      <c r="B260">
        <v>7</v>
      </c>
      <c r="D260" s="47" t="s">
        <v>463</v>
      </c>
      <c r="E260" s="55">
        <v>6</v>
      </c>
    </row>
    <row r="261" spans="1:5">
      <c r="A261" s="47" t="s">
        <v>43</v>
      </c>
      <c r="B261">
        <v>1</v>
      </c>
      <c r="D261" s="47" t="s">
        <v>449</v>
      </c>
      <c r="E261" s="55">
        <v>15</v>
      </c>
    </row>
    <row r="262" spans="1:5">
      <c r="A262" s="47" t="s">
        <v>8</v>
      </c>
      <c r="B262">
        <v>4</v>
      </c>
      <c r="D262" s="47" t="s">
        <v>519</v>
      </c>
      <c r="E262" s="55">
        <v>1</v>
      </c>
    </row>
    <row r="263" spans="1:5">
      <c r="A263" s="47" t="s">
        <v>107</v>
      </c>
      <c r="B263">
        <v>1</v>
      </c>
      <c r="D263" s="46" t="s">
        <v>1332</v>
      </c>
      <c r="E263" s="55">
        <v>1</v>
      </c>
    </row>
    <row r="264" spans="1:5">
      <c r="A264" s="47" t="s">
        <v>99</v>
      </c>
      <c r="B264">
        <v>1</v>
      </c>
      <c r="D264" s="47" t="s">
        <v>543</v>
      </c>
      <c r="E264" s="55">
        <v>1</v>
      </c>
    </row>
    <row r="265" spans="1:5">
      <c r="A265" s="46" t="s">
        <v>1332</v>
      </c>
      <c r="B265">
        <v>4</v>
      </c>
      <c r="D265" s="46" t="s">
        <v>1333</v>
      </c>
      <c r="E265" s="55">
        <v>18</v>
      </c>
    </row>
    <row r="266" spans="1:5">
      <c r="A266" s="47" t="s">
        <v>88</v>
      </c>
      <c r="B266">
        <v>1</v>
      </c>
      <c r="D266" s="47" t="s">
        <v>596</v>
      </c>
      <c r="E266" s="55">
        <v>3</v>
      </c>
    </row>
    <row r="267" spans="1:5">
      <c r="A267" s="47" t="s">
        <v>58</v>
      </c>
      <c r="B267">
        <v>1</v>
      </c>
      <c r="D267" s="47" t="s">
        <v>476</v>
      </c>
      <c r="E267" s="55">
        <v>3</v>
      </c>
    </row>
    <row r="268" spans="1:5">
      <c r="A268" s="47" t="s">
        <v>17</v>
      </c>
      <c r="B268">
        <v>2</v>
      </c>
      <c r="D268" s="47" t="s">
        <v>506</v>
      </c>
      <c r="E268" s="55">
        <v>2</v>
      </c>
    </row>
    <row r="269" spans="1:5">
      <c r="A269" s="46" t="s">
        <v>1333</v>
      </c>
      <c r="B269">
        <v>3</v>
      </c>
      <c r="D269" s="47" t="s">
        <v>472</v>
      </c>
      <c r="E269" s="55">
        <v>6</v>
      </c>
    </row>
    <row r="270" spans="1:5">
      <c r="A270" s="47" t="s">
        <v>20</v>
      </c>
      <c r="B270">
        <v>3</v>
      </c>
      <c r="D270" s="47" t="s">
        <v>632</v>
      </c>
      <c r="E270" s="55">
        <v>1</v>
      </c>
    </row>
    <row r="271" spans="1:5">
      <c r="A271" s="46" t="s">
        <v>1334</v>
      </c>
      <c r="B271">
        <v>21</v>
      </c>
      <c r="D271" s="47" t="s">
        <v>499</v>
      </c>
      <c r="E271" s="55">
        <v>1</v>
      </c>
    </row>
    <row r="272" spans="1:5">
      <c r="A272" s="47" t="s">
        <v>36</v>
      </c>
      <c r="B272">
        <v>5</v>
      </c>
      <c r="D272" s="47" t="s">
        <v>1380</v>
      </c>
      <c r="E272" s="55">
        <v>2</v>
      </c>
    </row>
    <row r="273" spans="1:5">
      <c r="A273" s="47" t="s">
        <v>111</v>
      </c>
      <c r="B273">
        <v>1</v>
      </c>
      <c r="D273" s="46" t="s">
        <v>1334</v>
      </c>
      <c r="E273" s="55">
        <v>14</v>
      </c>
    </row>
    <row r="274" spans="1:5">
      <c r="A274" s="47" t="s">
        <v>45</v>
      </c>
      <c r="B274">
        <v>1</v>
      </c>
      <c r="D274" s="47" t="s">
        <v>484</v>
      </c>
      <c r="E274" s="55">
        <v>6</v>
      </c>
    </row>
    <row r="275" spans="1:5">
      <c r="A275" s="47" t="s">
        <v>82</v>
      </c>
      <c r="B275">
        <v>3</v>
      </c>
      <c r="D275" s="47" t="s">
        <v>524</v>
      </c>
      <c r="E275" s="55">
        <v>1</v>
      </c>
    </row>
    <row r="276" spans="1:5">
      <c r="A276" s="47" t="s">
        <v>73</v>
      </c>
      <c r="B276">
        <v>1</v>
      </c>
      <c r="D276" s="47" t="s">
        <v>443</v>
      </c>
      <c r="E276" s="55">
        <v>6</v>
      </c>
    </row>
    <row r="277" spans="1:5">
      <c r="A277" s="47" t="s">
        <v>96</v>
      </c>
      <c r="B277">
        <v>1</v>
      </c>
      <c r="D277" s="47" t="s">
        <v>546</v>
      </c>
      <c r="E277" s="55">
        <v>1</v>
      </c>
    </row>
    <row r="278" spans="1:5">
      <c r="A278" s="47" t="s">
        <v>77</v>
      </c>
      <c r="B278">
        <v>1</v>
      </c>
      <c r="D278" s="46" t="s">
        <v>1335</v>
      </c>
      <c r="E278" s="55">
        <v>14</v>
      </c>
    </row>
    <row r="279" spans="1:5">
      <c r="A279" s="47" t="s">
        <v>66</v>
      </c>
      <c r="B279">
        <v>2</v>
      </c>
      <c r="D279" s="47" t="s">
        <v>452</v>
      </c>
      <c r="E279" s="55">
        <v>5</v>
      </c>
    </row>
    <row r="280" spans="1:5">
      <c r="A280" s="47" t="s">
        <v>12</v>
      </c>
      <c r="B280">
        <v>6</v>
      </c>
      <c r="D280" s="47" t="s">
        <v>478</v>
      </c>
      <c r="E280" s="55">
        <v>7</v>
      </c>
    </row>
    <row r="281" spans="1:5">
      <c r="A281" s="46" t="s">
        <v>1335</v>
      </c>
      <c r="B281">
        <v>10</v>
      </c>
      <c r="D281" s="47" t="s">
        <v>503</v>
      </c>
      <c r="E281" s="55">
        <v>2</v>
      </c>
    </row>
    <row r="282" spans="1:5">
      <c r="A282" s="47" t="s">
        <v>52</v>
      </c>
      <c r="B282">
        <v>6</v>
      </c>
      <c r="D282" s="42" t="s">
        <v>1316</v>
      </c>
      <c r="E282" s="55">
        <v>79</v>
      </c>
    </row>
    <row r="283" spans="1:5">
      <c r="A283" s="47" t="s">
        <v>49</v>
      </c>
      <c r="B283">
        <v>4</v>
      </c>
      <c r="D283" s="46" t="s">
        <v>1326</v>
      </c>
      <c r="E283" s="55">
        <v>7</v>
      </c>
    </row>
    <row r="284" spans="1:5">
      <c r="A284" s="46" t="s">
        <v>1336</v>
      </c>
      <c r="B284">
        <v>1</v>
      </c>
      <c r="D284" s="47" t="s">
        <v>551</v>
      </c>
      <c r="E284" s="55">
        <v>2</v>
      </c>
    </row>
    <row r="285" spans="1:5">
      <c r="A285" s="47" t="s">
        <v>104</v>
      </c>
      <c r="B285">
        <v>1</v>
      </c>
      <c r="D285" s="47" t="s">
        <v>548</v>
      </c>
      <c r="E285" s="55">
        <v>3</v>
      </c>
    </row>
    <row r="286" spans="1:5">
      <c r="A286" s="46" t="s">
        <v>1337</v>
      </c>
      <c r="B286">
        <v>5</v>
      </c>
      <c r="D286" s="47" t="s">
        <v>554</v>
      </c>
      <c r="E286" s="55">
        <v>2</v>
      </c>
    </row>
    <row r="287" spans="1:5">
      <c r="A287" s="47" t="s">
        <v>55</v>
      </c>
      <c r="B287">
        <v>5</v>
      </c>
      <c r="D287" s="46" t="s">
        <v>1328</v>
      </c>
      <c r="E287" s="55">
        <v>1</v>
      </c>
    </row>
    <row r="288" spans="1:5">
      <c r="A288" s="42" t="s">
        <v>1316</v>
      </c>
      <c r="B288">
        <v>98</v>
      </c>
      <c r="D288" s="47" t="s">
        <v>587</v>
      </c>
      <c r="E288" s="55">
        <v>1</v>
      </c>
    </row>
    <row r="289" spans="1:5">
      <c r="A289" s="46" t="s">
        <v>1326</v>
      </c>
      <c r="B289">
        <v>3</v>
      </c>
      <c r="D289" s="46" t="s">
        <v>1331</v>
      </c>
      <c r="E289" s="55">
        <v>36</v>
      </c>
    </row>
    <row r="290" spans="1:5">
      <c r="A290" s="47" t="s">
        <v>117</v>
      </c>
      <c r="B290">
        <v>3</v>
      </c>
      <c r="D290" s="47" t="s">
        <v>563</v>
      </c>
      <c r="E290" s="55">
        <v>2</v>
      </c>
    </row>
    <row r="291" spans="1:5">
      <c r="A291" s="46" t="s">
        <v>1329</v>
      </c>
      <c r="B291">
        <v>1</v>
      </c>
      <c r="D291" s="47" t="s">
        <v>608</v>
      </c>
      <c r="E291" s="55">
        <v>8</v>
      </c>
    </row>
    <row r="292" spans="1:5">
      <c r="A292" s="47" t="s">
        <v>181</v>
      </c>
      <c r="B292">
        <v>1</v>
      </c>
      <c r="D292" s="47" t="s">
        <v>437</v>
      </c>
      <c r="E292" s="55">
        <v>5</v>
      </c>
    </row>
    <row r="293" spans="1:5">
      <c r="A293" s="46" t="s">
        <v>1330</v>
      </c>
      <c r="B293">
        <v>4</v>
      </c>
      <c r="D293" s="47" t="s">
        <v>463</v>
      </c>
      <c r="E293" s="55">
        <v>5</v>
      </c>
    </row>
    <row r="294" spans="1:5">
      <c r="A294" s="47" t="s">
        <v>132</v>
      </c>
      <c r="B294">
        <v>3</v>
      </c>
      <c r="D294" s="47" t="s">
        <v>573</v>
      </c>
      <c r="E294" s="55">
        <v>1</v>
      </c>
    </row>
    <row r="295" spans="1:5">
      <c r="A295" s="47" t="s">
        <v>210</v>
      </c>
      <c r="B295">
        <v>1</v>
      </c>
      <c r="D295" s="47" t="s">
        <v>449</v>
      </c>
      <c r="E295" s="55">
        <v>11</v>
      </c>
    </row>
    <row r="296" spans="1:5">
      <c r="A296" s="46" t="s">
        <v>1331</v>
      </c>
      <c r="B296">
        <v>15</v>
      </c>
      <c r="D296" s="47" t="s">
        <v>623</v>
      </c>
      <c r="E296" s="55">
        <v>4</v>
      </c>
    </row>
    <row r="297" spans="1:5">
      <c r="A297" s="47" t="s">
        <v>58</v>
      </c>
      <c r="B297">
        <v>5</v>
      </c>
      <c r="D297" s="46" t="s">
        <v>1332</v>
      </c>
      <c r="E297" s="55">
        <v>3</v>
      </c>
    </row>
    <row r="298" spans="1:5">
      <c r="A298" s="47" t="s">
        <v>270</v>
      </c>
      <c r="B298">
        <v>2</v>
      </c>
      <c r="D298" s="47" t="s">
        <v>440</v>
      </c>
      <c r="E298" s="55">
        <v>3</v>
      </c>
    </row>
    <row r="299" spans="1:5">
      <c r="A299" s="47" t="s">
        <v>8</v>
      </c>
      <c r="B299">
        <v>3</v>
      </c>
      <c r="D299" s="46" t="s">
        <v>1333</v>
      </c>
      <c r="E299" s="55">
        <v>12</v>
      </c>
    </row>
    <row r="300" spans="1:5">
      <c r="A300" s="47" t="s">
        <v>272</v>
      </c>
      <c r="B300">
        <v>1</v>
      </c>
      <c r="D300" s="47" t="s">
        <v>596</v>
      </c>
      <c r="E300" s="55">
        <v>5</v>
      </c>
    </row>
    <row r="301" spans="1:5">
      <c r="A301" s="47" t="s">
        <v>17</v>
      </c>
      <c r="B301">
        <v>1</v>
      </c>
      <c r="D301" s="47" t="s">
        <v>476</v>
      </c>
      <c r="E301" s="55">
        <v>6</v>
      </c>
    </row>
    <row r="302" spans="1:5">
      <c r="A302" s="47" t="s">
        <v>196</v>
      </c>
      <c r="B302">
        <v>3</v>
      </c>
      <c r="D302" s="47" t="s">
        <v>1380</v>
      </c>
      <c r="E302" s="55">
        <v>1</v>
      </c>
    </row>
    <row r="303" spans="1:5">
      <c r="A303" s="46" t="s">
        <v>1332</v>
      </c>
      <c r="B303">
        <v>13</v>
      </c>
      <c r="D303" s="46" t="s">
        <v>1334</v>
      </c>
      <c r="E303" s="55">
        <v>13</v>
      </c>
    </row>
    <row r="304" spans="1:5">
      <c r="A304" s="47" t="s">
        <v>232</v>
      </c>
      <c r="B304">
        <v>1</v>
      </c>
      <c r="D304" s="47" t="s">
        <v>484</v>
      </c>
      <c r="E304" s="55">
        <v>4</v>
      </c>
    </row>
    <row r="305" spans="1:5">
      <c r="A305" s="47" t="s">
        <v>139</v>
      </c>
      <c r="B305">
        <v>8</v>
      </c>
      <c r="D305" s="47" t="s">
        <v>524</v>
      </c>
      <c r="E305" s="55">
        <v>2</v>
      </c>
    </row>
    <row r="306" spans="1:5">
      <c r="A306" s="47" t="s">
        <v>88</v>
      </c>
      <c r="B306">
        <v>4</v>
      </c>
      <c r="D306" s="47" t="s">
        <v>632</v>
      </c>
      <c r="E306" s="55">
        <v>5</v>
      </c>
    </row>
    <row r="307" spans="1:5">
      <c r="A307" s="46" t="s">
        <v>1333</v>
      </c>
      <c r="B307">
        <v>8</v>
      </c>
      <c r="D307" s="47" t="s">
        <v>443</v>
      </c>
      <c r="E307" s="55">
        <v>2</v>
      </c>
    </row>
    <row r="308" spans="1:5">
      <c r="A308" s="47" t="s">
        <v>148</v>
      </c>
      <c r="B308">
        <v>8</v>
      </c>
      <c r="D308" s="46" t="s">
        <v>1335</v>
      </c>
      <c r="E308" s="55">
        <v>7</v>
      </c>
    </row>
    <row r="309" spans="1:5">
      <c r="A309" s="46" t="s">
        <v>1334</v>
      </c>
      <c r="B309">
        <v>22</v>
      </c>
      <c r="D309" s="47" t="s">
        <v>478</v>
      </c>
      <c r="E309" s="55">
        <v>5</v>
      </c>
    </row>
    <row r="310" spans="1:5">
      <c r="A310" s="47" t="s">
        <v>36</v>
      </c>
      <c r="B310">
        <v>4</v>
      </c>
      <c r="D310" s="47" t="s">
        <v>503</v>
      </c>
      <c r="E310" s="55">
        <v>2</v>
      </c>
    </row>
    <row r="311" spans="1:5">
      <c r="A311" s="47" t="s">
        <v>82</v>
      </c>
      <c r="B311">
        <v>6</v>
      </c>
      <c r="D311" s="42" t="s">
        <v>1322</v>
      </c>
      <c r="E311" s="55">
        <v>66</v>
      </c>
    </row>
    <row r="312" spans="1:5">
      <c r="A312" s="47" t="s">
        <v>73</v>
      </c>
      <c r="B312">
        <v>1</v>
      </c>
      <c r="D312" s="46" t="s">
        <v>1331</v>
      </c>
      <c r="E312" s="55">
        <v>27</v>
      </c>
    </row>
    <row r="313" spans="1:5">
      <c r="A313" s="47" t="s">
        <v>96</v>
      </c>
      <c r="B313">
        <v>1</v>
      </c>
      <c r="D313" s="47" t="s">
        <v>608</v>
      </c>
      <c r="E313" s="55">
        <v>15</v>
      </c>
    </row>
    <row r="314" spans="1:5">
      <c r="A314" s="47" t="s">
        <v>66</v>
      </c>
      <c r="B314">
        <v>10</v>
      </c>
      <c r="D314" s="47" t="s">
        <v>703</v>
      </c>
      <c r="E314" s="55">
        <v>5</v>
      </c>
    </row>
    <row r="315" spans="1:5">
      <c r="A315" s="46" t="s">
        <v>1335</v>
      </c>
      <c r="B315">
        <v>16</v>
      </c>
      <c r="D315" s="47" t="s">
        <v>449</v>
      </c>
      <c r="E315" s="55">
        <v>3</v>
      </c>
    </row>
    <row r="316" spans="1:5">
      <c r="A316" s="47" t="s">
        <v>52</v>
      </c>
      <c r="B316">
        <v>10</v>
      </c>
      <c r="D316" s="47" t="s">
        <v>623</v>
      </c>
      <c r="E316" s="55">
        <v>4</v>
      </c>
    </row>
    <row r="317" spans="1:5">
      <c r="A317" s="47" t="s">
        <v>49</v>
      </c>
      <c r="B317">
        <v>2</v>
      </c>
      <c r="D317" s="46" t="s">
        <v>1333</v>
      </c>
      <c r="E317" s="55">
        <v>3</v>
      </c>
    </row>
    <row r="318" spans="1:5">
      <c r="A318" s="47" t="s">
        <v>278</v>
      </c>
      <c r="B318">
        <v>4</v>
      </c>
      <c r="D318" s="47" t="s">
        <v>596</v>
      </c>
      <c r="E318" s="55">
        <v>1</v>
      </c>
    </row>
    <row r="319" spans="1:5">
      <c r="A319" s="46" t="s">
        <v>1336</v>
      </c>
      <c r="B319">
        <v>3</v>
      </c>
      <c r="D319" s="47" t="s">
        <v>476</v>
      </c>
      <c r="E319" s="55">
        <v>2</v>
      </c>
    </row>
    <row r="320" spans="1:5">
      <c r="A320" s="47" t="s">
        <v>286</v>
      </c>
      <c r="B320">
        <v>1</v>
      </c>
      <c r="D320" s="46" t="s">
        <v>1334</v>
      </c>
      <c r="E320" s="55">
        <v>13</v>
      </c>
    </row>
    <row r="321" spans="1:5">
      <c r="A321" s="47" t="s">
        <v>247</v>
      </c>
      <c r="B321">
        <v>2</v>
      </c>
      <c r="D321" s="47" t="s">
        <v>682</v>
      </c>
      <c r="E321" s="55">
        <v>5</v>
      </c>
    </row>
    <row r="322" spans="1:5">
      <c r="A322" s="46" t="s">
        <v>1337</v>
      </c>
      <c r="B322">
        <v>3</v>
      </c>
      <c r="D322" s="47" t="s">
        <v>632</v>
      </c>
      <c r="E322" s="55">
        <v>2</v>
      </c>
    </row>
    <row r="323" spans="1:5">
      <c r="A323" s="47" t="s">
        <v>55</v>
      </c>
      <c r="B323">
        <v>1</v>
      </c>
      <c r="D323" s="47" t="s">
        <v>674</v>
      </c>
      <c r="E323" s="55">
        <v>6</v>
      </c>
    </row>
    <row r="324" spans="1:5">
      <c r="A324" s="47" t="s">
        <v>104</v>
      </c>
      <c r="B324">
        <v>2</v>
      </c>
      <c r="D324" s="46" t="s">
        <v>1335</v>
      </c>
      <c r="E324" s="55">
        <v>14</v>
      </c>
    </row>
    <row r="325" spans="1:5">
      <c r="A325" s="46" t="s">
        <v>1339</v>
      </c>
      <c r="B325">
        <v>10</v>
      </c>
      <c r="D325" s="47" t="s">
        <v>478</v>
      </c>
      <c r="E325" s="55">
        <v>7</v>
      </c>
    </row>
    <row r="326" spans="1:5">
      <c r="A326" s="47" t="s">
        <v>141</v>
      </c>
      <c r="B326">
        <v>10</v>
      </c>
      <c r="D326" s="47" t="s">
        <v>443</v>
      </c>
      <c r="E326" s="55">
        <v>7</v>
      </c>
    </row>
    <row r="327" spans="1:5">
      <c r="A327" s="42" t="s">
        <v>1322</v>
      </c>
      <c r="B327">
        <v>93</v>
      </c>
      <c r="D327" s="46" t="s">
        <v>1336</v>
      </c>
      <c r="E327" s="55">
        <v>9</v>
      </c>
    </row>
    <row r="328" spans="1:5">
      <c r="A328" s="46" t="s">
        <v>1327</v>
      </c>
      <c r="B328">
        <v>2</v>
      </c>
      <c r="D328" s="47" t="s">
        <v>713</v>
      </c>
      <c r="E328" s="55">
        <v>7</v>
      </c>
    </row>
    <row r="329" spans="1:5">
      <c r="A329" s="47" t="s">
        <v>294</v>
      </c>
      <c r="B329">
        <v>2</v>
      </c>
      <c r="D329" s="47" t="s">
        <v>726</v>
      </c>
      <c r="E329" s="55">
        <v>2</v>
      </c>
    </row>
    <row r="330" spans="1:5">
      <c r="A330" s="46" t="s">
        <v>1329</v>
      </c>
      <c r="B330">
        <v>3</v>
      </c>
      <c r="D330" s="42" t="s">
        <v>1318</v>
      </c>
      <c r="E330" s="55">
        <v>31</v>
      </c>
    </row>
    <row r="331" spans="1:5">
      <c r="A331" s="47" t="s">
        <v>309</v>
      </c>
      <c r="B331">
        <v>2</v>
      </c>
      <c r="D331" s="46" t="s">
        <v>1328</v>
      </c>
      <c r="E331" s="55">
        <v>1</v>
      </c>
    </row>
    <row r="332" spans="1:5">
      <c r="A332" s="47" t="s">
        <v>385</v>
      </c>
      <c r="B332">
        <v>1</v>
      </c>
      <c r="D332" s="47" t="s">
        <v>780</v>
      </c>
      <c r="E332" s="55">
        <v>1</v>
      </c>
    </row>
    <row r="333" spans="1:5">
      <c r="A333" s="46" t="s">
        <v>1330</v>
      </c>
      <c r="B333">
        <v>11</v>
      </c>
      <c r="D333" s="46" t="s">
        <v>1331</v>
      </c>
      <c r="E333" s="55">
        <v>19</v>
      </c>
    </row>
    <row r="334" spans="1:5">
      <c r="A334" s="47" t="s">
        <v>406</v>
      </c>
      <c r="B334">
        <v>4</v>
      </c>
      <c r="D334" s="47" t="s">
        <v>1037</v>
      </c>
      <c r="E334" s="55">
        <v>2</v>
      </c>
    </row>
    <row r="335" spans="1:5">
      <c r="A335" s="47" t="s">
        <v>132</v>
      </c>
      <c r="B335">
        <v>4</v>
      </c>
      <c r="D335" s="47" t="s">
        <v>608</v>
      </c>
      <c r="E335" s="55">
        <v>14</v>
      </c>
    </row>
    <row r="336" spans="1:5">
      <c r="A336" s="47" t="s">
        <v>360</v>
      </c>
      <c r="B336">
        <v>1</v>
      </c>
      <c r="D336" s="47" t="s">
        <v>703</v>
      </c>
      <c r="E336" s="55">
        <v>2</v>
      </c>
    </row>
    <row r="337" spans="1:5">
      <c r="A337" s="47" t="s">
        <v>357</v>
      </c>
      <c r="B337">
        <v>1</v>
      </c>
      <c r="D337" s="47" t="s">
        <v>449</v>
      </c>
      <c r="E337" s="55">
        <v>1</v>
      </c>
    </row>
    <row r="338" spans="1:5">
      <c r="A338" s="47" t="s">
        <v>181</v>
      </c>
      <c r="B338">
        <v>1</v>
      </c>
      <c r="D338" s="46" t="s">
        <v>1333</v>
      </c>
      <c r="E338" s="55">
        <v>1</v>
      </c>
    </row>
    <row r="339" spans="1:5">
      <c r="A339" s="46" t="s">
        <v>1331</v>
      </c>
      <c r="B339">
        <v>19</v>
      </c>
      <c r="D339" s="47" t="s">
        <v>596</v>
      </c>
      <c r="E339" s="55">
        <v>1</v>
      </c>
    </row>
    <row r="340" spans="1:5">
      <c r="A340" s="47" t="s">
        <v>398</v>
      </c>
      <c r="B340">
        <v>1</v>
      </c>
      <c r="D340" s="46" t="s">
        <v>1334</v>
      </c>
      <c r="E340" s="55">
        <v>5</v>
      </c>
    </row>
    <row r="341" spans="1:5">
      <c r="A341" s="47" t="s">
        <v>88</v>
      </c>
      <c r="B341">
        <v>2</v>
      </c>
      <c r="D341" s="47" t="s">
        <v>476</v>
      </c>
      <c r="E341" s="55">
        <v>3</v>
      </c>
    </row>
    <row r="342" spans="1:5">
      <c r="A342" s="47" t="s">
        <v>58</v>
      </c>
      <c r="B342">
        <v>7</v>
      </c>
      <c r="D342" s="47" t="s">
        <v>829</v>
      </c>
      <c r="E342" s="55">
        <v>1</v>
      </c>
    </row>
    <row r="343" spans="1:5">
      <c r="A343" s="47" t="s">
        <v>270</v>
      </c>
      <c r="B343">
        <v>7</v>
      </c>
      <c r="D343" s="47" t="s">
        <v>1380</v>
      </c>
      <c r="E343" s="55">
        <v>1</v>
      </c>
    </row>
    <row r="344" spans="1:5">
      <c r="A344" s="47" t="s">
        <v>196</v>
      </c>
      <c r="B344">
        <v>1</v>
      </c>
      <c r="D344" s="46" t="s">
        <v>1335</v>
      </c>
      <c r="E344" s="55">
        <v>3</v>
      </c>
    </row>
    <row r="345" spans="1:5">
      <c r="A345" s="47" t="s">
        <v>367</v>
      </c>
      <c r="B345">
        <v>1</v>
      </c>
      <c r="D345" s="47" t="s">
        <v>682</v>
      </c>
      <c r="E345" s="55">
        <v>2</v>
      </c>
    </row>
    <row r="346" spans="1:5">
      <c r="A346" s="46" t="s">
        <v>1334</v>
      </c>
      <c r="B346">
        <v>2</v>
      </c>
      <c r="D346" s="47" t="s">
        <v>443</v>
      </c>
      <c r="E346" s="55">
        <v>1</v>
      </c>
    </row>
    <row r="347" spans="1:5">
      <c r="A347" s="47" t="s">
        <v>96</v>
      </c>
      <c r="B347">
        <v>1</v>
      </c>
      <c r="D347" s="46" t="s">
        <v>1337</v>
      </c>
      <c r="E347" s="55">
        <v>2</v>
      </c>
    </row>
    <row r="348" spans="1:5">
      <c r="A348" s="47" t="s">
        <v>391</v>
      </c>
      <c r="B348">
        <v>1</v>
      </c>
      <c r="D348" s="47" t="s">
        <v>713</v>
      </c>
      <c r="E348" s="55">
        <v>2</v>
      </c>
    </row>
    <row r="349" spans="1:5">
      <c r="A349" s="46" t="s">
        <v>1335</v>
      </c>
      <c r="B349">
        <v>17</v>
      </c>
      <c r="D349" s="42" t="s">
        <v>1317</v>
      </c>
      <c r="E349" s="55">
        <v>30</v>
      </c>
    </row>
    <row r="350" spans="1:5">
      <c r="A350" s="47" t="s">
        <v>408</v>
      </c>
      <c r="B350">
        <v>2</v>
      </c>
      <c r="D350" s="46" t="s">
        <v>1327</v>
      </c>
      <c r="E350" s="55">
        <v>1</v>
      </c>
    </row>
    <row r="351" spans="1:5">
      <c r="A351" s="47" t="s">
        <v>82</v>
      </c>
      <c r="B351">
        <v>1</v>
      </c>
      <c r="D351" s="47" t="s">
        <v>995</v>
      </c>
      <c r="E351" s="55">
        <v>1</v>
      </c>
    </row>
    <row r="352" spans="1:5">
      <c r="A352" s="47" t="s">
        <v>73</v>
      </c>
      <c r="B352">
        <v>1</v>
      </c>
      <c r="D352" s="46" t="s">
        <v>1328</v>
      </c>
      <c r="E352" s="55">
        <v>1</v>
      </c>
    </row>
    <row r="353" spans="1:5">
      <c r="A353" s="47" t="s">
        <v>1347</v>
      </c>
      <c r="B353">
        <v>1</v>
      </c>
      <c r="D353" s="47" t="s">
        <v>1010</v>
      </c>
      <c r="E353" s="55">
        <v>1</v>
      </c>
    </row>
    <row r="354" spans="1:5">
      <c r="A354" s="47" t="s">
        <v>374</v>
      </c>
      <c r="B354">
        <v>2</v>
      </c>
      <c r="D354" s="46" t="s">
        <v>1330</v>
      </c>
      <c r="E354" s="55">
        <v>1</v>
      </c>
    </row>
    <row r="355" spans="1:5">
      <c r="A355" s="47" t="s">
        <v>66</v>
      </c>
      <c r="B355">
        <v>10</v>
      </c>
      <c r="D355" s="47" t="s">
        <v>587</v>
      </c>
      <c r="E355" s="55">
        <v>1</v>
      </c>
    </row>
    <row r="356" spans="1:5">
      <c r="A356" s="46" t="s">
        <v>1336</v>
      </c>
      <c r="B356">
        <v>19</v>
      </c>
      <c r="D356" s="46" t="s">
        <v>1331</v>
      </c>
      <c r="E356" s="55">
        <v>12</v>
      </c>
    </row>
    <row r="357" spans="1:5">
      <c r="A357" s="47" t="s">
        <v>382</v>
      </c>
      <c r="B357">
        <v>2</v>
      </c>
      <c r="D357" s="47" t="s">
        <v>608</v>
      </c>
      <c r="E357" s="55">
        <v>7</v>
      </c>
    </row>
    <row r="358" spans="1:5">
      <c r="A358" s="47" t="s">
        <v>52</v>
      </c>
      <c r="B358">
        <v>5</v>
      </c>
      <c r="D358" s="47" t="s">
        <v>703</v>
      </c>
      <c r="E358" s="55">
        <v>2</v>
      </c>
    </row>
    <row r="359" spans="1:5">
      <c r="A359" s="47" t="s">
        <v>49</v>
      </c>
      <c r="B359">
        <v>2</v>
      </c>
      <c r="D359" s="47" t="s">
        <v>1000</v>
      </c>
      <c r="E359" s="55">
        <v>3</v>
      </c>
    </row>
    <row r="360" spans="1:5">
      <c r="A360" s="47" t="s">
        <v>278</v>
      </c>
      <c r="B360">
        <v>2</v>
      </c>
      <c r="D360" s="46" t="s">
        <v>1333</v>
      </c>
      <c r="E360" s="55">
        <v>1</v>
      </c>
    </row>
    <row r="361" spans="1:5">
      <c r="A361" s="47" t="s">
        <v>757</v>
      </c>
      <c r="B361">
        <v>1</v>
      </c>
      <c r="D361" s="47" t="s">
        <v>1013</v>
      </c>
      <c r="E361" s="55">
        <v>1</v>
      </c>
    </row>
    <row r="362" spans="1:5">
      <c r="A362" s="47" t="s">
        <v>387</v>
      </c>
      <c r="B362">
        <v>2</v>
      </c>
      <c r="D362" s="46" t="s">
        <v>1334</v>
      </c>
      <c r="E362" s="55">
        <v>9</v>
      </c>
    </row>
    <row r="363" spans="1:5">
      <c r="A363" s="47" t="s">
        <v>247</v>
      </c>
      <c r="B363">
        <v>4</v>
      </c>
      <c r="D363" s="47" t="s">
        <v>476</v>
      </c>
      <c r="E363" s="55">
        <v>2</v>
      </c>
    </row>
    <row r="364" spans="1:5">
      <c r="A364" s="47" t="s">
        <v>396</v>
      </c>
      <c r="B364">
        <v>1</v>
      </c>
      <c r="D364" s="47" t="s">
        <v>524</v>
      </c>
      <c r="E364" s="55">
        <v>1</v>
      </c>
    </row>
    <row r="365" spans="1:5">
      <c r="A365" s="46" t="s">
        <v>1337</v>
      </c>
      <c r="B365">
        <v>12</v>
      </c>
      <c r="D365" s="47" t="s">
        <v>632</v>
      </c>
      <c r="E365" s="55">
        <v>2</v>
      </c>
    </row>
    <row r="366" spans="1:5">
      <c r="A366" s="47" t="s">
        <v>286</v>
      </c>
      <c r="B366">
        <v>5</v>
      </c>
      <c r="D366" s="47" t="s">
        <v>1380</v>
      </c>
      <c r="E366" s="55">
        <v>4</v>
      </c>
    </row>
    <row r="367" spans="1:5">
      <c r="A367" s="47" t="s">
        <v>55</v>
      </c>
      <c r="B367">
        <v>3</v>
      </c>
      <c r="D367" s="46" t="s">
        <v>1335</v>
      </c>
      <c r="E367" s="55">
        <v>4</v>
      </c>
    </row>
    <row r="368" spans="1:5">
      <c r="A368" s="47" t="s">
        <v>104</v>
      </c>
      <c r="B368">
        <v>4</v>
      </c>
      <c r="D368" s="47" t="s">
        <v>1008</v>
      </c>
      <c r="E368" s="55">
        <v>1</v>
      </c>
    </row>
    <row r="369" spans="1:5">
      <c r="A369" s="46" t="s">
        <v>1339</v>
      </c>
      <c r="B369">
        <v>8</v>
      </c>
      <c r="D369" s="47" t="s">
        <v>443</v>
      </c>
      <c r="E369" s="55">
        <v>1</v>
      </c>
    </row>
    <row r="370" spans="1:5">
      <c r="A370" s="47" t="s">
        <v>141</v>
      </c>
      <c r="B370">
        <v>8</v>
      </c>
      <c r="D370" s="47" t="s">
        <v>1028</v>
      </c>
      <c r="E370" s="55">
        <v>2</v>
      </c>
    </row>
    <row r="371" spans="1:5">
      <c r="A371" s="42" t="s">
        <v>1318</v>
      </c>
      <c r="B371">
        <v>58</v>
      </c>
      <c r="D371" s="46" t="s">
        <v>1336</v>
      </c>
      <c r="E371" s="55">
        <v>1</v>
      </c>
    </row>
    <row r="372" spans="1:5">
      <c r="A372" s="46" t="s">
        <v>1328</v>
      </c>
      <c r="B372">
        <v>11</v>
      </c>
      <c r="D372" s="47" t="s">
        <v>478</v>
      </c>
      <c r="E372" s="55">
        <v>1</v>
      </c>
    </row>
    <row r="373" spans="1:5">
      <c r="A373" s="47" t="s">
        <v>294</v>
      </c>
      <c r="B373">
        <v>11</v>
      </c>
      <c r="D373" s="42" t="s">
        <v>1319</v>
      </c>
      <c r="E373" s="55">
        <v>35</v>
      </c>
    </row>
    <row r="374" spans="1:5">
      <c r="A374" s="46" t="s">
        <v>1329</v>
      </c>
      <c r="B374">
        <v>2</v>
      </c>
      <c r="D374" s="46" t="s">
        <v>1327</v>
      </c>
      <c r="E374" s="55">
        <v>1</v>
      </c>
    </row>
    <row r="375" spans="1:5">
      <c r="A375" s="47" t="s">
        <v>385</v>
      </c>
      <c r="B375">
        <v>2</v>
      </c>
      <c r="D375" s="47" t="s">
        <v>995</v>
      </c>
      <c r="E375" s="55">
        <v>1</v>
      </c>
    </row>
    <row r="376" spans="1:5">
      <c r="A376" s="46" t="s">
        <v>1330</v>
      </c>
      <c r="B376">
        <v>1</v>
      </c>
      <c r="D376" s="46" t="s">
        <v>1331</v>
      </c>
      <c r="E376" s="55">
        <v>17</v>
      </c>
    </row>
    <row r="377" spans="1:5">
      <c r="A377" s="47" t="s">
        <v>868</v>
      </c>
      <c r="B377">
        <v>1</v>
      </c>
      <c r="D377" s="47" t="s">
        <v>1037</v>
      </c>
      <c r="E377" s="55">
        <v>4</v>
      </c>
    </row>
    <row r="378" spans="1:5">
      <c r="A378" s="46" t="s">
        <v>1331</v>
      </c>
      <c r="B378">
        <v>3</v>
      </c>
      <c r="D378" s="47" t="s">
        <v>1051</v>
      </c>
      <c r="E378" s="55">
        <v>2</v>
      </c>
    </row>
    <row r="379" spans="1:5">
      <c r="A379" s="47" t="s">
        <v>196</v>
      </c>
      <c r="B379">
        <v>3</v>
      </c>
      <c r="D379" s="47" t="s">
        <v>1048</v>
      </c>
      <c r="E379" s="55">
        <v>1</v>
      </c>
    </row>
    <row r="380" spans="1:5">
      <c r="A380" s="46" t="s">
        <v>1332</v>
      </c>
      <c r="B380">
        <v>6</v>
      </c>
      <c r="D380" s="47" t="s">
        <v>1000</v>
      </c>
      <c r="E380" s="55">
        <v>10</v>
      </c>
    </row>
    <row r="381" spans="1:5">
      <c r="A381" s="47" t="s">
        <v>406</v>
      </c>
      <c r="B381">
        <v>5</v>
      </c>
      <c r="D381" s="46" t="s">
        <v>1332</v>
      </c>
      <c r="E381" s="55">
        <v>1</v>
      </c>
    </row>
    <row r="382" spans="1:5">
      <c r="A382" s="47" t="s">
        <v>897</v>
      </c>
      <c r="B382">
        <v>1</v>
      </c>
      <c r="D382" s="47" t="s">
        <v>1050</v>
      </c>
      <c r="E382" s="55">
        <v>1</v>
      </c>
    </row>
    <row r="383" spans="1:5">
      <c r="A383" s="46" t="s">
        <v>1334</v>
      </c>
      <c r="B383">
        <v>6</v>
      </c>
      <c r="D383" s="46" t="s">
        <v>1333</v>
      </c>
      <c r="E383" s="55">
        <v>2</v>
      </c>
    </row>
    <row r="384" spans="1:5">
      <c r="A384" s="47" t="s">
        <v>855</v>
      </c>
      <c r="B384">
        <v>6</v>
      </c>
      <c r="D384" s="47" t="s">
        <v>1013</v>
      </c>
      <c r="E384" s="55">
        <v>1</v>
      </c>
    </row>
    <row r="385" spans="1:5">
      <c r="A385" s="46" t="s">
        <v>1335</v>
      </c>
      <c r="B385">
        <v>11</v>
      </c>
      <c r="D385" s="47" t="s">
        <v>1049</v>
      </c>
      <c r="E385" s="55">
        <v>1</v>
      </c>
    </row>
    <row r="386" spans="1:5">
      <c r="A386" s="47" t="s">
        <v>408</v>
      </c>
      <c r="B386">
        <v>2</v>
      </c>
      <c r="D386" s="46" t="s">
        <v>1334</v>
      </c>
      <c r="E386" s="55">
        <v>3</v>
      </c>
    </row>
    <row r="387" spans="1:5">
      <c r="A387" s="47" t="s">
        <v>82</v>
      </c>
      <c r="B387">
        <v>3</v>
      </c>
      <c r="D387" s="47" t="s">
        <v>596</v>
      </c>
      <c r="E387" s="55">
        <v>1</v>
      </c>
    </row>
    <row r="388" spans="1:5">
      <c r="A388" s="47" t="s">
        <v>374</v>
      </c>
      <c r="B388">
        <v>2</v>
      </c>
      <c r="D388" s="47" t="s">
        <v>476</v>
      </c>
      <c r="E388" s="55">
        <v>1</v>
      </c>
    </row>
    <row r="389" spans="1:5">
      <c r="A389" s="47" t="s">
        <v>66</v>
      </c>
      <c r="B389">
        <v>4</v>
      </c>
      <c r="D389" s="47" t="s">
        <v>632</v>
      </c>
      <c r="E389" s="55">
        <v>1</v>
      </c>
    </row>
    <row r="390" spans="1:5">
      <c r="A390" s="46" t="s">
        <v>1336</v>
      </c>
      <c r="B390">
        <v>11</v>
      </c>
      <c r="D390" s="46" t="s">
        <v>1335</v>
      </c>
      <c r="E390" s="55">
        <v>7</v>
      </c>
    </row>
    <row r="391" spans="1:5">
      <c r="A391" s="47" t="s">
        <v>52</v>
      </c>
      <c r="B391">
        <v>4</v>
      </c>
      <c r="D391" s="47" t="s">
        <v>1008</v>
      </c>
      <c r="E391" s="55">
        <v>1</v>
      </c>
    </row>
    <row r="392" spans="1:5">
      <c r="A392" s="47" t="s">
        <v>757</v>
      </c>
      <c r="B392">
        <v>1</v>
      </c>
      <c r="D392" s="47" t="s">
        <v>1028</v>
      </c>
      <c r="E392" s="55">
        <v>6</v>
      </c>
    </row>
    <row r="393" spans="1:5">
      <c r="A393" s="47" t="s">
        <v>247</v>
      </c>
      <c r="B393">
        <v>1</v>
      </c>
      <c r="D393" s="46" t="s">
        <v>1336</v>
      </c>
      <c r="E393" s="55">
        <v>1</v>
      </c>
    </row>
    <row r="394" spans="1:5">
      <c r="A394" s="47" t="s">
        <v>880</v>
      </c>
      <c r="B394">
        <v>4</v>
      </c>
      <c r="D394" s="47" t="s">
        <v>478</v>
      </c>
      <c r="E394" s="55">
        <v>1</v>
      </c>
    </row>
    <row r="395" spans="1:5">
      <c r="A395" s="47" t="s">
        <v>892</v>
      </c>
      <c r="B395">
        <v>1</v>
      </c>
      <c r="D395" s="46" t="s">
        <v>1337</v>
      </c>
      <c r="E395" s="55">
        <v>3</v>
      </c>
    </row>
    <row r="396" spans="1:5">
      <c r="A396" s="46" t="s">
        <v>1337</v>
      </c>
      <c r="B396">
        <v>5</v>
      </c>
      <c r="D396" s="47" t="s">
        <v>726</v>
      </c>
      <c r="E396" s="55">
        <v>3</v>
      </c>
    </row>
    <row r="397" spans="1:5">
      <c r="A397" s="47" t="s">
        <v>898</v>
      </c>
      <c r="B397">
        <v>1</v>
      </c>
      <c r="D397" s="42" t="s">
        <v>1320</v>
      </c>
      <c r="E397" s="55">
        <v>46</v>
      </c>
    </row>
    <row r="398" spans="1:5">
      <c r="A398" s="47" t="s">
        <v>55</v>
      </c>
      <c r="B398">
        <v>2</v>
      </c>
      <c r="D398" s="46" t="s">
        <v>1326</v>
      </c>
      <c r="E398" s="55">
        <v>1</v>
      </c>
    </row>
    <row r="399" spans="1:5">
      <c r="A399" s="47" t="s">
        <v>104</v>
      </c>
      <c r="B399">
        <v>2</v>
      </c>
      <c r="D399" s="47" t="s">
        <v>1354</v>
      </c>
      <c r="E399" s="55">
        <v>1</v>
      </c>
    </row>
    <row r="400" spans="1:5">
      <c r="A400" s="46" t="s">
        <v>1339</v>
      </c>
      <c r="B400">
        <v>2</v>
      </c>
      <c r="D400" s="46" t="s">
        <v>1327</v>
      </c>
      <c r="E400" s="55">
        <v>1</v>
      </c>
    </row>
    <row r="401" spans="1:5">
      <c r="A401" s="47" t="s">
        <v>141</v>
      </c>
      <c r="B401">
        <v>2</v>
      </c>
      <c r="D401" s="47" t="s">
        <v>1351</v>
      </c>
      <c r="E401" s="55">
        <v>1</v>
      </c>
    </row>
    <row r="402" spans="1:5">
      <c r="A402" s="42" t="s">
        <v>1317</v>
      </c>
      <c r="B402">
        <v>46</v>
      </c>
      <c r="D402" s="46" t="s">
        <v>1331</v>
      </c>
      <c r="E402" s="55">
        <v>25</v>
      </c>
    </row>
    <row r="403" spans="1:5">
      <c r="A403" s="46" t="s">
        <v>1328</v>
      </c>
      <c r="B403">
        <v>10</v>
      </c>
      <c r="D403" s="47" t="s">
        <v>1051</v>
      </c>
      <c r="E403" s="55">
        <v>9</v>
      </c>
    </row>
    <row r="404" spans="1:5">
      <c r="A404" s="47" t="s">
        <v>294</v>
      </c>
      <c r="B404">
        <v>10</v>
      </c>
      <c r="D404" s="47" t="s">
        <v>1000</v>
      </c>
      <c r="E404" s="55">
        <v>8</v>
      </c>
    </row>
    <row r="405" spans="1:5">
      <c r="A405" s="46" t="s">
        <v>1329</v>
      </c>
      <c r="B405">
        <v>1</v>
      </c>
      <c r="D405" s="47" t="s">
        <v>543</v>
      </c>
      <c r="E405" s="55">
        <v>7</v>
      </c>
    </row>
    <row r="406" spans="1:5">
      <c r="A406" s="47" t="s">
        <v>984</v>
      </c>
      <c r="B406">
        <v>1</v>
      </c>
      <c r="D406" s="47" t="s">
        <v>1404</v>
      </c>
      <c r="E406" s="55">
        <v>1</v>
      </c>
    </row>
    <row r="407" spans="1:5">
      <c r="A407" s="46" t="s">
        <v>1330</v>
      </c>
      <c r="B407">
        <v>2</v>
      </c>
      <c r="D407" s="46" t="s">
        <v>1334</v>
      </c>
      <c r="E407" s="55">
        <v>5</v>
      </c>
    </row>
    <row r="408" spans="1:5">
      <c r="A408" s="47" t="s">
        <v>943</v>
      </c>
      <c r="B408">
        <v>1</v>
      </c>
      <c r="D408" s="47" t="s">
        <v>596</v>
      </c>
      <c r="E408" s="55">
        <v>2</v>
      </c>
    </row>
    <row r="409" spans="1:5">
      <c r="A409" s="47" t="s">
        <v>385</v>
      </c>
      <c r="B409">
        <v>1</v>
      </c>
      <c r="D409" s="47" t="s">
        <v>476</v>
      </c>
      <c r="E409" s="55">
        <v>2</v>
      </c>
    </row>
    <row r="410" spans="1:5">
      <c r="A410" s="46" t="s">
        <v>1331</v>
      </c>
      <c r="B410">
        <v>2</v>
      </c>
      <c r="D410" s="47" t="s">
        <v>1380</v>
      </c>
      <c r="E410" s="55">
        <v>1</v>
      </c>
    </row>
    <row r="411" spans="1:5">
      <c r="A411" s="47" t="s">
        <v>196</v>
      </c>
      <c r="B411">
        <v>2</v>
      </c>
      <c r="D411" s="46" t="s">
        <v>1335</v>
      </c>
      <c r="E411" s="55">
        <v>11</v>
      </c>
    </row>
    <row r="412" spans="1:5">
      <c r="A412" s="46" t="s">
        <v>1332</v>
      </c>
      <c r="B412">
        <v>2</v>
      </c>
      <c r="D412" s="47" t="s">
        <v>1008</v>
      </c>
      <c r="E412" s="55">
        <v>1</v>
      </c>
    </row>
    <row r="413" spans="1:5">
      <c r="A413" s="47" t="s">
        <v>936</v>
      </c>
      <c r="B413">
        <v>2</v>
      </c>
      <c r="D413" s="47" t="s">
        <v>1028</v>
      </c>
      <c r="E413" s="55">
        <v>7</v>
      </c>
    </row>
    <row r="414" spans="1:5">
      <c r="A414" s="46" t="s">
        <v>1333</v>
      </c>
      <c r="B414">
        <v>1</v>
      </c>
      <c r="D414" s="47" t="s">
        <v>829</v>
      </c>
      <c r="E414" s="55">
        <v>3</v>
      </c>
    </row>
    <row r="415" spans="1:5">
      <c r="A415" s="47" t="s">
        <v>963</v>
      </c>
      <c r="B415">
        <v>1</v>
      </c>
      <c r="D415" s="46" t="s">
        <v>1336</v>
      </c>
      <c r="E415" s="55">
        <v>2</v>
      </c>
    </row>
    <row r="416" spans="1:5">
      <c r="A416" s="46" t="s">
        <v>1334</v>
      </c>
      <c r="B416">
        <v>4</v>
      </c>
      <c r="D416" s="47" t="s">
        <v>478</v>
      </c>
      <c r="E416" s="55">
        <v>1</v>
      </c>
    </row>
    <row r="417" spans="1:5">
      <c r="A417" s="47" t="s">
        <v>1110</v>
      </c>
      <c r="B417">
        <v>2</v>
      </c>
      <c r="D417" s="47" t="s">
        <v>503</v>
      </c>
      <c r="E417" s="55">
        <v>1</v>
      </c>
    </row>
    <row r="418" spans="1:5">
      <c r="A418" s="47" t="s">
        <v>966</v>
      </c>
      <c r="B418">
        <v>2</v>
      </c>
      <c r="D418" s="46" t="s">
        <v>1337</v>
      </c>
      <c r="E418" s="55">
        <v>1</v>
      </c>
    </row>
    <row r="419" spans="1:5">
      <c r="A419" s="46" t="s">
        <v>1335</v>
      </c>
      <c r="B419">
        <v>12</v>
      </c>
      <c r="D419" s="47" t="s">
        <v>726</v>
      </c>
      <c r="E419" s="55">
        <v>1</v>
      </c>
    </row>
    <row r="420" spans="1:5">
      <c r="A420" s="47" t="s">
        <v>408</v>
      </c>
      <c r="B420">
        <v>2</v>
      </c>
      <c r="D420" s="42" t="s">
        <v>1308</v>
      </c>
      <c r="E420" s="55">
        <v>373</v>
      </c>
    </row>
    <row r="421" spans="1:5">
      <c r="A421" s="47" t="s">
        <v>96</v>
      </c>
      <c r="B421">
        <v>1</v>
      </c>
    </row>
    <row r="422" spans="1:5">
      <c r="A422" s="47" t="s">
        <v>66</v>
      </c>
      <c r="B422">
        <v>9</v>
      </c>
    </row>
    <row r="423" spans="1:5">
      <c r="A423" s="46" t="s">
        <v>1336</v>
      </c>
      <c r="B423">
        <v>7</v>
      </c>
    </row>
    <row r="424" spans="1:5">
      <c r="A424" s="47" t="s">
        <v>382</v>
      </c>
      <c r="B424">
        <v>1</v>
      </c>
    </row>
    <row r="425" spans="1:5">
      <c r="A425" s="47" t="s">
        <v>52</v>
      </c>
      <c r="B425">
        <v>2</v>
      </c>
    </row>
    <row r="426" spans="1:5">
      <c r="A426" s="47" t="s">
        <v>49</v>
      </c>
      <c r="B426">
        <v>1</v>
      </c>
    </row>
    <row r="427" spans="1:5">
      <c r="A427" s="47" t="s">
        <v>247</v>
      </c>
      <c r="B427">
        <v>1</v>
      </c>
    </row>
    <row r="428" spans="1:5">
      <c r="A428" s="47" t="s">
        <v>892</v>
      </c>
      <c r="B428">
        <v>2</v>
      </c>
    </row>
    <row r="429" spans="1:5">
      <c r="A429" s="46" t="s">
        <v>1337</v>
      </c>
      <c r="B429">
        <v>1</v>
      </c>
    </row>
    <row r="430" spans="1:5">
      <c r="A430" s="47" t="s">
        <v>104</v>
      </c>
      <c r="B430">
        <v>1</v>
      </c>
    </row>
    <row r="431" spans="1:5">
      <c r="A431" s="46" t="s">
        <v>1338</v>
      </c>
      <c r="B431">
        <v>2</v>
      </c>
    </row>
    <row r="432" spans="1:5">
      <c r="A432" s="47" t="s">
        <v>55</v>
      </c>
      <c r="B432">
        <v>2</v>
      </c>
    </row>
    <row r="433" spans="1:2">
      <c r="A433" s="46" t="s">
        <v>1339</v>
      </c>
      <c r="B433">
        <v>2</v>
      </c>
    </row>
    <row r="434" spans="1:2">
      <c r="A434" s="47" t="s">
        <v>141</v>
      </c>
      <c r="B434">
        <v>2</v>
      </c>
    </row>
    <row r="435" spans="1:2">
      <c r="A435" s="42" t="s">
        <v>1319</v>
      </c>
      <c r="B435">
        <v>58</v>
      </c>
    </row>
    <row r="436" spans="1:2">
      <c r="A436" s="46" t="s">
        <v>1328</v>
      </c>
      <c r="B436">
        <v>5</v>
      </c>
    </row>
    <row r="437" spans="1:2">
      <c r="A437" s="47" t="s">
        <v>1104</v>
      </c>
      <c r="B437">
        <v>5</v>
      </c>
    </row>
    <row r="438" spans="1:2">
      <c r="A438" s="46" t="s">
        <v>1329</v>
      </c>
      <c r="B438">
        <v>8</v>
      </c>
    </row>
    <row r="439" spans="1:2">
      <c r="A439" s="47" t="s">
        <v>294</v>
      </c>
      <c r="B439">
        <v>8</v>
      </c>
    </row>
    <row r="440" spans="1:2">
      <c r="A440" s="46" t="s">
        <v>1331</v>
      </c>
      <c r="B440">
        <v>3</v>
      </c>
    </row>
    <row r="441" spans="1:2">
      <c r="A441" s="47" t="s">
        <v>58</v>
      </c>
      <c r="B441">
        <v>3</v>
      </c>
    </row>
    <row r="442" spans="1:2">
      <c r="A442" s="46" t="s">
        <v>1333</v>
      </c>
      <c r="B442">
        <v>4</v>
      </c>
    </row>
    <row r="443" spans="1:2">
      <c r="A443" s="47" t="s">
        <v>1116</v>
      </c>
      <c r="B443">
        <v>3</v>
      </c>
    </row>
    <row r="444" spans="1:2">
      <c r="A444" s="47" t="s">
        <v>367</v>
      </c>
      <c r="B444">
        <v>1</v>
      </c>
    </row>
    <row r="445" spans="1:2">
      <c r="A445" s="46" t="s">
        <v>1334</v>
      </c>
      <c r="B445">
        <v>13</v>
      </c>
    </row>
    <row r="446" spans="1:2">
      <c r="A446" s="47" t="s">
        <v>1110</v>
      </c>
      <c r="B446">
        <v>7</v>
      </c>
    </row>
    <row r="447" spans="1:2">
      <c r="A447" s="47" t="s">
        <v>1106</v>
      </c>
      <c r="B447">
        <v>3</v>
      </c>
    </row>
    <row r="448" spans="1:2">
      <c r="A448" s="47" t="s">
        <v>966</v>
      </c>
      <c r="B448">
        <v>3</v>
      </c>
    </row>
    <row r="449" spans="1:2">
      <c r="A449" s="46" t="s">
        <v>1335</v>
      </c>
      <c r="B449">
        <v>11</v>
      </c>
    </row>
    <row r="450" spans="1:2">
      <c r="A450" s="47" t="s">
        <v>1111</v>
      </c>
      <c r="B450">
        <v>2</v>
      </c>
    </row>
    <row r="451" spans="1:2">
      <c r="A451" s="47" t="s">
        <v>1115</v>
      </c>
      <c r="B451">
        <v>1</v>
      </c>
    </row>
    <row r="452" spans="1:2">
      <c r="A452" s="47" t="s">
        <v>408</v>
      </c>
      <c r="B452">
        <v>6</v>
      </c>
    </row>
    <row r="453" spans="1:2">
      <c r="A453" s="47" t="s">
        <v>66</v>
      </c>
      <c r="B453">
        <v>2</v>
      </c>
    </row>
    <row r="454" spans="1:2">
      <c r="A454" s="46" t="s">
        <v>1336</v>
      </c>
      <c r="B454">
        <v>8</v>
      </c>
    </row>
    <row r="455" spans="1:2">
      <c r="A455" s="47" t="s">
        <v>49</v>
      </c>
      <c r="B455">
        <v>3</v>
      </c>
    </row>
    <row r="456" spans="1:2">
      <c r="A456" s="47" t="s">
        <v>374</v>
      </c>
      <c r="B456">
        <v>3</v>
      </c>
    </row>
    <row r="457" spans="1:2">
      <c r="A457" s="47" t="s">
        <v>396</v>
      </c>
      <c r="B457">
        <v>1</v>
      </c>
    </row>
    <row r="458" spans="1:2">
      <c r="A458" s="47" t="s">
        <v>892</v>
      </c>
      <c r="B458">
        <v>1</v>
      </c>
    </row>
    <row r="459" spans="1:2">
      <c r="A459" s="46" t="s">
        <v>1337</v>
      </c>
      <c r="B459">
        <v>5</v>
      </c>
    </row>
    <row r="460" spans="1:2">
      <c r="A460" s="47" t="s">
        <v>1121</v>
      </c>
      <c r="B460">
        <v>1</v>
      </c>
    </row>
    <row r="461" spans="1:2">
      <c r="A461" s="47" t="s">
        <v>880</v>
      </c>
      <c r="B461">
        <v>4</v>
      </c>
    </row>
    <row r="462" spans="1:2">
      <c r="A462" s="46" t="s">
        <v>1338</v>
      </c>
      <c r="B462">
        <v>1</v>
      </c>
    </row>
    <row r="463" spans="1:2">
      <c r="A463" s="47" t="s">
        <v>55</v>
      </c>
      <c r="B463">
        <v>1</v>
      </c>
    </row>
    <row r="464" spans="1:2">
      <c r="A464" s="42" t="s">
        <v>1320</v>
      </c>
      <c r="B464">
        <v>63</v>
      </c>
    </row>
    <row r="465" spans="1:2">
      <c r="A465" s="46" t="s">
        <v>1326</v>
      </c>
      <c r="B465">
        <v>2</v>
      </c>
    </row>
    <row r="466" spans="1:2">
      <c r="A466" s="47" t="s">
        <v>1153</v>
      </c>
      <c r="B466">
        <v>2</v>
      </c>
    </row>
    <row r="467" spans="1:2">
      <c r="A467" s="46" t="s">
        <v>1328</v>
      </c>
      <c r="B467">
        <v>14</v>
      </c>
    </row>
    <row r="468" spans="1:2">
      <c r="A468" s="47" t="s">
        <v>1104</v>
      </c>
      <c r="B468">
        <v>11</v>
      </c>
    </row>
    <row r="469" spans="1:2">
      <c r="A469" s="47" t="s">
        <v>1161</v>
      </c>
      <c r="B469">
        <v>3</v>
      </c>
    </row>
    <row r="470" spans="1:2">
      <c r="A470" s="46" t="s">
        <v>1329</v>
      </c>
      <c r="B470">
        <v>4</v>
      </c>
    </row>
    <row r="471" spans="1:2">
      <c r="A471" s="47" t="s">
        <v>294</v>
      </c>
      <c r="B471">
        <v>4</v>
      </c>
    </row>
    <row r="472" spans="1:2">
      <c r="A472" s="46" t="s">
        <v>1330</v>
      </c>
      <c r="B472">
        <v>1</v>
      </c>
    </row>
    <row r="473" spans="1:2">
      <c r="A473" s="47" t="s">
        <v>1183</v>
      </c>
      <c r="B473">
        <v>1</v>
      </c>
    </row>
    <row r="474" spans="1:2">
      <c r="A474" s="46" t="s">
        <v>1331</v>
      </c>
      <c r="B474">
        <v>3</v>
      </c>
    </row>
    <row r="475" spans="1:2">
      <c r="A475" s="47" t="s">
        <v>58</v>
      </c>
      <c r="B475">
        <v>3</v>
      </c>
    </row>
    <row r="476" spans="1:2">
      <c r="A476" s="46" t="s">
        <v>1333</v>
      </c>
      <c r="B476">
        <v>6</v>
      </c>
    </row>
    <row r="477" spans="1:2">
      <c r="A477" s="47" t="s">
        <v>1116</v>
      </c>
      <c r="B477">
        <v>4</v>
      </c>
    </row>
    <row r="478" spans="1:2">
      <c r="A478" s="47" t="s">
        <v>1195</v>
      </c>
      <c r="B478">
        <v>1</v>
      </c>
    </row>
    <row r="479" spans="1:2">
      <c r="A479" s="47" t="s">
        <v>367</v>
      </c>
      <c r="B479">
        <v>1</v>
      </c>
    </row>
    <row r="480" spans="1:2">
      <c r="A480" s="46" t="s">
        <v>1334</v>
      </c>
      <c r="B480">
        <v>11</v>
      </c>
    </row>
    <row r="481" spans="1:2">
      <c r="A481" s="47" t="s">
        <v>1189</v>
      </c>
      <c r="B481">
        <v>1</v>
      </c>
    </row>
    <row r="482" spans="1:2">
      <c r="A482" s="47" t="s">
        <v>1106</v>
      </c>
      <c r="B482">
        <v>6</v>
      </c>
    </row>
    <row r="483" spans="1:2">
      <c r="A483" s="47" t="s">
        <v>966</v>
      </c>
      <c r="B483">
        <v>4</v>
      </c>
    </row>
    <row r="484" spans="1:2">
      <c r="A484" s="46" t="s">
        <v>1335</v>
      </c>
      <c r="B484">
        <v>3</v>
      </c>
    </row>
    <row r="485" spans="1:2">
      <c r="A485" s="47" t="s">
        <v>1110</v>
      </c>
      <c r="B485">
        <v>1</v>
      </c>
    </row>
    <row r="486" spans="1:2">
      <c r="A486" s="47" t="s">
        <v>82</v>
      </c>
      <c r="B486">
        <v>1</v>
      </c>
    </row>
    <row r="487" spans="1:2">
      <c r="A487" s="47" t="s">
        <v>1199</v>
      </c>
      <c r="B487">
        <v>1</v>
      </c>
    </row>
    <row r="488" spans="1:2">
      <c r="A488" s="46" t="s">
        <v>1336</v>
      </c>
      <c r="B488">
        <v>12</v>
      </c>
    </row>
    <row r="489" spans="1:2">
      <c r="A489" s="47" t="s">
        <v>408</v>
      </c>
      <c r="B489">
        <v>5</v>
      </c>
    </row>
    <row r="490" spans="1:2">
      <c r="A490" s="47" t="s">
        <v>49</v>
      </c>
      <c r="B490">
        <v>2</v>
      </c>
    </row>
    <row r="491" spans="1:2">
      <c r="A491" s="47" t="s">
        <v>374</v>
      </c>
      <c r="B491">
        <v>1</v>
      </c>
    </row>
    <row r="492" spans="1:2">
      <c r="A492" s="47" t="s">
        <v>396</v>
      </c>
      <c r="B492">
        <v>1</v>
      </c>
    </row>
    <row r="493" spans="1:2">
      <c r="A493" s="47" t="s">
        <v>892</v>
      </c>
      <c r="B493">
        <v>3</v>
      </c>
    </row>
    <row r="494" spans="1:2">
      <c r="A494" s="46" t="s">
        <v>1337</v>
      </c>
      <c r="B494">
        <v>4</v>
      </c>
    </row>
    <row r="495" spans="1:2">
      <c r="A495" s="47" t="s">
        <v>1121</v>
      </c>
      <c r="B495">
        <v>2</v>
      </c>
    </row>
    <row r="496" spans="1:2">
      <c r="A496" s="47" t="s">
        <v>880</v>
      </c>
      <c r="B496">
        <v>2</v>
      </c>
    </row>
    <row r="497" spans="1:5">
      <c r="A497" s="46" t="s">
        <v>1338</v>
      </c>
      <c r="B497">
        <v>1</v>
      </c>
    </row>
    <row r="498" spans="1:5">
      <c r="A498" s="47" t="s">
        <v>55</v>
      </c>
      <c r="B498">
        <v>1</v>
      </c>
    </row>
    <row r="499" spans="1:5">
      <c r="A499" s="46" t="s">
        <v>1340</v>
      </c>
      <c r="B499">
        <v>2</v>
      </c>
    </row>
    <row r="500" spans="1:5">
      <c r="A500" s="47" t="s">
        <v>141</v>
      </c>
      <c r="B500">
        <v>2</v>
      </c>
    </row>
    <row r="501" spans="1:5">
      <c r="A501" s="42" t="s">
        <v>1308</v>
      </c>
      <c r="B501">
        <v>474</v>
      </c>
    </row>
    <row r="504" spans="1:5">
      <c r="A504" s="41" t="s">
        <v>1315</v>
      </c>
      <c r="B504" t="s">
        <v>1345</v>
      </c>
      <c r="D504" s="41" t="s">
        <v>1315</v>
      </c>
      <c r="E504" t="s">
        <v>1420</v>
      </c>
    </row>
    <row r="505" spans="1:5">
      <c r="A505" s="42" t="s">
        <v>1321</v>
      </c>
      <c r="B505">
        <v>58</v>
      </c>
      <c r="D505" s="42" t="s">
        <v>1321</v>
      </c>
      <c r="E505" s="55">
        <v>86</v>
      </c>
    </row>
    <row r="506" spans="1:5">
      <c r="A506" s="46" t="s">
        <v>1326</v>
      </c>
      <c r="B506">
        <v>5</v>
      </c>
      <c r="D506" s="46" t="s">
        <v>1326</v>
      </c>
      <c r="E506" s="55">
        <v>2</v>
      </c>
    </row>
    <row r="507" spans="1:5">
      <c r="A507" s="46" t="s">
        <v>1329</v>
      </c>
      <c r="B507">
        <v>2</v>
      </c>
      <c r="D507" s="46" t="s">
        <v>1330</v>
      </c>
      <c r="E507" s="55">
        <v>3</v>
      </c>
    </row>
    <row r="508" spans="1:5">
      <c r="A508" s="46" t="s">
        <v>1331</v>
      </c>
      <c r="B508">
        <v>7</v>
      </c>
      <c r="D508" s="46" t="s">
        <v>1331</v>
      </c>
      <c r="E508" s="55">
        <v>34</v>
      </c>
    </row>
    <row r="509" spans="1:5">
      <c r="A509" s="46" t="s">
        <v>1332</v>
      </c>
      <c r="B509">
        <v>4</v>
      </c>
      <c r="D509" s="46" t="s">
        <v>1332</v>
      </c>
      <c r="E509" s="55">
        <v>1</v>
      </c>
    </row>
    <row r="510" spans="1:5">
      <c r="A510" s="46" t="s">
        <v>1333</v>
      </c>
      <c r="B510">
        <v>3</v>
      </c>
      <c r="D510" s="46" t="s">
        <v>1333</v>
      </c>
      <c r="E510" s="55">
        <v>18</v>
      </c>
    </row>
    <row r="511" spans="1:5">
      <c r="A511" s="46" t="s">
        <v>1334</v>
      </c>
      <c r="B511">
        <v>21</v>
      </c>
      <c r="D511" s="46" t="s">
        <v>1334</v>
      </c>
      <c r="E511" s="55">
        <v>14</v>
      </c>
    </row>
    <row r="512" spans="1:5">
      <c r="A512" s="46" t="s">
        <v>1335</v>
      </c>
      <c r="B512">
        <v>10</v>
      </c>
      <c r="D512" s="46" t="s">
        <v>1335</v>
      </c>
      <c r="E512" s="55">
        <v>14</v>
      </c>
    </row>
    <row r="513" spans="1:5">
      <c r="A513" s="46" t="s">
        <v>1336</v>
      </c>
      <c r="B513">
        <v>1</v>
      </c>
      <c r="D513" s="42" t="s">
        <v>1316</v>
      </c>
      <c r="E513" s="55">
        <v>79</v>
      </c>
    </row>
    <row r="514" spans="1:5">
      <c r="A514" s="46" t="s">
        <v>1337</v>
      </c>
      <c r="B514">
        <v>5</v>
      </c>
      <c r="D514" s="46" t="s">
        <v>1326</v>
      </c>
      <c r="E514" s="55">
        <v>7</v>
      </c>
    </row>
    <row r="515" spans="1:5">
      <c r="A515" s="42" t="s">
        <v>1316</v>
      </c>
      <c r="B515">
        <v>98</v>
      </c>
      <c r="D515" s="46" t="s">
        <v>1328</v>
      </c>
      <c r="E515" s="55">
        <v>1</v>
      </c>
    </row>
    <row r="516" spans="1:5">
      <c r="A516" s="46" t="s">
        <v>1326</v>
      </c>
      <c r="B516">
        <v>3</v>
      </c>
      <c r="D516" s="46" t="s">
        <v>1331</v>
      </c>
      <c r="E516" s="55">
        <v>36</v>
      </c>
    </row>
    <row r="517" spans="1:5">
      <c r="A517" s="46" t="s">
        <v>1329</v>
      </c>
      <c r="B517">
        <v>1</v>
      </c>
      <c r="D517" s="46" t="s">
        <v>1332</v>
      </c>
      <c r="E517" s="55">
        <v>3</v>
      </c>
    </row>
    <row r="518" spans="1:5">
      <c r="A518" s="46" t="s">
        <v>1330</v>
      </c>
      <c r="B518">
        <v>4</v>
      </c>
      <c r="D518" s="46" t="s">
        <v>1333</v>
      </c>
      <c r="E518" s="55">
        <v>12</v>
      </c>
    </row>
    <row r="519" spans="1:5">
      <c r="A519" s="46" t="s">
        <v>1331</v>
      </c>
      <c r="B519">
        <v>15</v>
      </c>
      <c r="D519" s="46" t="s">
        <v>1334</v>
      </c>
      <c r="E519" s="55">
        <v>13</v>
      </c>
    </row>
    <row r="520" spans="1:5">
      <c r="A520" s="46" t="s">
        <v>1332</v>
      </c>
      <c r="B520">
        <v>13</v>
      </c>
      <c r="D520" s="46" t="s">
        <v>1335</v>
      </c>
      <c r="E520" s="55">
        <v>7</v>
      </c>
    </row>
    <row r="521" spans="1:5">
      <c r="A521" s="46" t="s">
        <v>1333</v>
      </c>
      <c r="B521">
        <v>8</v>
      </c>
      <c r="D521" s="42" t="s">
        <v>1322</v>
      </c>
      <c r="E521" s="55">
        <v>66</v>
      </c>
    </row>
    <row r="522" spans="1:5">
      <c r="A522" s="46" t="s">
        <v>1334</v>
      </c>
      <c r="B522">
        <v>22</v>
      </c>
      <c r="D522" s="46" t="s">
        <v>1331</v>
      </c>
      <c r="E522" s="55">
        <v>27</v>
      </c>
    </row>
    <row r="523" spans="1:5">
      <c r="A523" s="46" t="s">
        <v>1335</v>
      </c>
      <c r="B523">
        <v>16</v>
      </c>
      <c r="D523" s="46" t="s">
        <v>1333</v>
      </c>
      <c r="E523" s="55">
        <v>3</v>
      </c>
    </row>
    <row r="524" spans="1:5">
      <c r="A524" s="46" t="s">
        <v>1336</v>
      </c>
      <c r="B524">
        <v>3</v>
      </c>
      <c r="D524" s="46" t="s">
        <v>1334</v>
      </c>
      <c r="E524" s="55">
        <v>13</v>
      </c>
    </row>
    <row r="525" spans="1:5">
      <c r="A525" s="46" t="s">
        <v>1337</v>
      </c>
      <c r="B525">
        <v>3</v>
      </c>
      <c r="D525" s="46" t="s">
        <v>1335</v>
      </c>
      <c r="E525" s="55">
        <v>14</v>
      </c>
    </row>
    <row r="526" spans="1:5">
      <c r="A526" s="46" t="s">
        <v>1339</v>
      </c>
      <c r="B526">
        <v>10</v>
      </c>
      <c r="D526" s="46" t="s">
        <v>1336</v>
      </c>
      <c r="E526" s="55">
        <v>9</v>
      </c>
    </row>
    <row r="527" spans="1:5">
      <c r="A527" s="42" t="s">
        <v>1322</v>
      </c>
      <c r="B527">
        <v>93</v>
      </c>
      <c r="D527" s="42" t="s">
        <v>1318</v>
      </c>
      <c r="E527" s="55">
        <v>31</v>
      </c>
    </row>
    <row r="528" spans="1:5">
      <c r="A528" s="46" t="s">
        <v>1327</v>
      </c>
      <c r="B528">
        <v>2</v>
      </c>
      <c r="D528" s="46" t="s">
        <v>1328</v>
      </c>
      <c r="E528" s="55">
        <v>1</v>
      </c>
    </row>
    <row r="529" spans="1:5">
      <c r="A529" s="46" t="s">
        <v>1329</v>
      </c>
      <c r="B529">
        <v>3</v>
      </c>
      <c r="D529" s="46" t="s">
        <v>1331</v>
      </c>
      <c r="E529" s="55">
        <v>19</v>
      </c>
    </row>
    <row r="530" spans="1:5">
      <c r="A530" s="46" t="s">
        <v>1330</v>
      </c>
      <c r="B530">
        <v>11</v>
      </c>
      <c r="D530" s="46" t="s">
        <v>1333</v>
      </c>
      <c r="E530" s="55">
        <v>1</v>
      </c>
    </row>
    <row r="531" spans="1:5">
      <c r="A531" s="46" t="s">
        <v>1331</v>
      </c>
      <c r="B531">
        <v>19</v>
      </c>
      <c r="D531" s="46" t="s">
        <v>1334</v>
      </c>
      <c r="E531" s="55">
        <v>5</v>
      </c>
    </row>
    <row r="532" spans="1:5">
      <c r="A532" s="46" t="s">
        <v>1334</v>
      </c>
      <c r="B532">
        <v>2</v>
      </c>
      <c r="D532" s="46" t="s">
        <v>1335</v>
      </c>
      <c r="E532" s="55">
        <v>3</v>
      </c>
    </row>
    <row r="533" spans="1:5">
      <c r="A533" s="46" t="s">
        <v>1335</v>
      </c>
      <c r="B533">
        <v>17</v>
      </c>
      <c r="D533" s="46" t="s">
        <v>1337</v>
      </c>
      <c r="E533" s="55">
        <v>2</v>
      </c>
    </row>
    <row r="534" spans="1:5">
      <c r="A534" s="46" t="s">
        <v>1336</v>
      </c>
      <c r="B534">
        <v>19</v>
      </c>
      <c r="D534" s="42" t="s">
        <v>1317</v>
      </c>
      <c r="E534" s="55">
        <v>30</v>
      </c>
    </row>
    <row r="535" spans="1:5">
      <c r="A535" s="46" t="s">
        <v>1337</v>
      </c>
      <c r="B535">
        <v>12</v>
      </c>
      <c r="D535" s="46" t="s">
        <v>1327</v>
      </c>
      <c r="E535" s="55">
        <v>1</v>
      </c>
    </row>
    <row r="536" spans="1:5">
      <c r="A536" s="46" t="s">
        <v>1339</v>
      </c>
      <c r="B536">
        <v>8</v>
      </c>
      <c r="D536" s="46" t="s">
        <v>1328</v>
      </c>
      <c r="E536" s="55">
        <v>1</v>
      </c>
    </row>
    <row r="537" spans="1:5">
      <c r="A537" s="42" t="s">
        <v>1318</v>
      </c>
      <c r="B537">
        <v>58</v>
      </c>
      <c r="D537" s="46" t="s">
        <v>1330</v>
      </c>
      <c r="E537" s="55">
        <v>1</v>
      </c>
    </row>
    <row r="538" spans="1:5">
      <c r="A538" s="46" t="s">
        <v>1328</v>
      </c>
      <c r="B538">
        <v>11</v>
      </c>
      <c r="D538" s="46" t="s">
        <v>1331</v>
      </c>
      <c r="E538" s="55">
        <v>12</v>
      </c>
    </row>
    <row r="539" spans="1:5">
      <c r="A539" s="46" t="s">
        <v>1329</v>
      </c>
      <c r="B539">
        <v>2</v>
      </c>
      <c r="D539" s="46" t="s">
        <v>1333</v>
      </c>
      <c r="E539" s="55">
        <v>1</v>
      </c>
    </row>
    <row r="540" spans="1:5">
      <c r="A540" s="46" t="s">
        <v>1330</v>
      </c>
      <c r="B540">
        <v>1</v>
      </c>
      <c r="D540" s="46" t="s">
        <v>1334</v>
      </c>
      <c r="E540" s="55">
        <v>9</v>
      </c>
    </row>
    <row r="541" spans="1:5">
      <c r="A541" s="46" t="s">
        <v>1331</v>
      </c>
      <c r="B541">
        <v>3</v>
      </c>
      <c r="D541" s="46" t="s">
        <v>1335</v>
      </c>
      <c r="E541" s="55">
        <v>4</v>
      </c>
    </row>
    <row r="542" spans="1:5">
      <c r="A542" s="46" t="s">
        <v>1332</v>
      </c>
      <c r="B542">
        <v>6</v>
      </c>
      <c r="D542" s="46" t="s">
        <v>1336</v>
      </c>
      <c r="E542" s="55">
        <v>1</v>
      </c>
    </row>
    <row r="543" spans="1:5">
      <c r="A543" s="46" t="s">
        <v>1334</v>
      </c>
      <c r="B543">
        <v>6</v>
      </c>
      <c r="D543" s="42" t="s">
        <v>1319</v>
      </c>
      <c r="E543" s="55">
        <v>35</v>
      </c>
    </row>
    <row r="544" spans="1:5">
      <c r="A544" s="46" t="s">
        <v>1335</v>
      </c>
      <c r="B544">
        <v>11</v>
      </c>
      <c r="D544" s="46" t="s">
        <v>1327</v>
      </c>
      <c r="E544" s="55">
        <v>1</v>
      </c>
    </row>
    <row r="545" spans="1:5">
      <c r="A545" s="46" t="s">
        <v>1336</v>
      </c>
      <c r="B545">
        <v>11</v>
      </c>
      <c r="D545" s="46" t="s">
        <v>1331</v>
      </c>
      <c r="E545" s="55">
        <v>17</v>
      </c>
    </row>
    <row r="546" spans="1:5">
      <c r="A546" s="46" t="s">
        <v>1337</v>
      </c>
      <c r="B546">
        <v>5</v>
      </c>
      <c r="D546" s="46" t="s">
        <v>1332</v>
      </c>
      <c r="E546" s="55">
        <v>1</v>
      </c>
    </row>
    <row r="547" spans="1:5">
      <c r="A547" s="46" t="s">
        <v>1339</v>
      </c>
      <c r="B547">
        <v>2</v>
      </c>
      <c r="D547" s="46" t="s">
        <v>1333</v>
      </c>
      <c r="E547" s="55">
        <v>2</v>
      </c>
    </row>
    <row r="548" spans="1:5">
      <c r="A548" s="42" t="s">
        <v>1317</v>
      </c>
      <c r="B548">
        <v>46</v>
      </c>
      <c r="D548" s="46" t="s">
        <v>1334</v>
      </c>
      <c r="E548" s="55">
        <v>3</v>
      </c>
    </row>
    <row r="549" spans="1:5">
      <c r="A549" s="46" t="s">
        <v>1328</v>
      </c>
      <c r="B549">
        <v>10</v>
      </c>
      <c r="D549" s="46" t="s">
        <v>1335</v>
      </c>
      <c r="E549" s="55">
        <v>7</v>
      </c>
    </row>
    <row r="550" spans="1:5">
      <c r="A550" s="46" t="s">
        <v>1329</v>
      </c>
      <c r="B550">
        <v>1</v>
      </c>
      <c r="D550" s="46" t="s">
        <v>1336</v>
      </c>
      <c r="E550" s="55">
        <v>1</v>
      </c>
    </row>
    <row r="551" spans="1:5">
      <c r="A551" s="46" t="s">
        <v>1330</v>
      </c>
      <c r="B551">
        <v>2</v>
      </c>
      <c r="D551" s="46" t="s">
        <v>1337</v>
      </c>
      <c r="E551" s="55">
        <v>3</v>
      </c>
    </row>
    <row r="552" spans="1:5">
      <c r="A552" s="46" t="s">
        <v>1331</v>
      </c>
      <c r="B552">
        <v>2</v>
      </c>
      <c r="D552" s="42" t="s">
        <v>1320</v>
      </c>
      <c r="E552" s="55">
        <v>46</v>
      </c>
    </row>
    <row r="553" spans="1:5">
      <c r="A553" s="46" t="s">
        <v>1332</v>
      </c>
      <c r="B553">
        <v>2</v>
      </c>
      <c r="D553" s="46" t="s">
        <v>1326</v>
      </c>
      <c r="E553" s="55">
        <v>1</v>
      </c>
    </row>
    <row r="554" spans="1:5">
      <c r="A554" s="46" t="s">
        <v>1333</v>
      </c>
      <c r="B554">
        <v>1</v>
      </c>
      <c r="D554" s="46" t="s">
        <v>1327</v>
      </c>
      <c r="E554" s="55">
        <v>1</v>
      </c>
    </row>
    <row r="555" spans="1:5">
      <c r="A555" s="46" t="s">
        <v>1334</v>
      </c>
      <c r="B555">
        <v>4</v>
      </c>
      <c r="D555" s="46" t="s">
        <v>1331</v>
      </c>
      <c r="E555" s="55">
        <v>25</v>
      </c>
    </row>
    <row r="556" spans="1:5">
      <c r="A556" s="46" t="s">
        <v>1335</v>
      </c>
      <c r="B556">
        <v>12</v>
      </c>
      <c r="D556" s="46" t="s">
        <v>1334</v>
      </c>
      <c r="E556" s="55">
        <v>5</v>
      </c>
    </row>
    <row r="557" spans="1:5">
      <c r="A557" s="46" t="s">
        <v>1336</v>
      </c>
      <c r="B557">
        <v>7</v>
      </c>
      <c r="D557" s="46" t="s">
        <v>1335</v>
      </c>
      <c r="E557" s="55">
        <v>11</v>
      </c>
    </row>
    <row r="558" spans="1:5">
      <c r="A558" s="46" t="s">
        <v>1337</v>
      </c>
      <c r="B558">
        <v>1</v>
      </c>
      <c r="D558" s="46" t="s">
        <v>1336</v>
      </c>
      <c r="E558" s="55">
        <v>2</v>
      </c>
    </row>
    <row r="559" spans="1:5">
      <c r="A559" s="46" t="s">
        <v>1338</v>
      </c>
      <c r="B559">
        <v>2</v>
      </c>
      <c r="D559" s="46" t="s">
        <v>1337</v>
      </c>
      <c r="E559" s="55">
        <v>1</v>
      </c>
    </row>
    <row r="560" spans="1:5">
      <c r="A560" s="46" t="s">
        <v>1339</v>
      </c>
      <c r="B560">
        <v>2</v>
      </c>
      <c r="D560" s="42" t="s">
        <v>1308</v>
      </c>
      <c r="E560" s="55">
        <v>373</v>
      </c>
    </row>
    <row r="561" spans="1:2">
      <c r="A561" s="42" t="s">
        <v>1319</v>
      </c>
      <c r="B561">
        <v>58</v>
      </c>
    </row>
    <row r="562" spans="1:2">
      <c r="A562" s="46" t="s">
        <v>1328</v>
      </c>
      <c r="B562">
        <v>5</v>
      </c>
    </row>
    <row r="563" spans="1:2">
      <c r="A563" s="46" t="s">
        <v>1329</v>
      </c>
      <c r="B563">
        <v>8</v>
      </c>
    </row>
    <row r="564" spans="1:2">
      <c r="A564" s="46" t="s">
        <v>1331</v>
      </c>
      <c r="B564">
        <v>3</v>
      </c>
    </row>
    <row r="565" spans="1:2">
      <c r="A565" s="46" t="s">
        <v>1333</v>
      </c>
      <c r="B565">
        <v>4</v>
      </c>
    </row>
    <row r="566" spans="1:2">
      <c r="A566" s="46" t="s">
        <v>1334</v>
      </c>
      <c r="B566">
        <v>13</v>
      </c>
    </row>
    <row r="567" spans="1:2">
      <c r="A567" s="46" t="s">
        <v>1335</v>
      </c>
      <c r="B567">
        <v>11</v>
      </c>
    </row>
    <row r="568" spans="1:2">
      <c r="A568" s="46" t="s">
        <v>1336</v>
      </c>
      <c r="B568">
        <v>8</v>
      </c>
    </row>
    <row r="569" spans="1:2">
      <c r="A569" s="46" t="s">
        <v>1337</v>
      </c>
      <c r="B569">
        <v>5</v>
      </c>
    </row>
    <row r="570" spans="1:2">
      <c r="A570" s="46" t="s">
        <v>1338</v>
      </c>
      <c r="B570">
        <v>1</v>
      </c>
    </row>
    <row r="571" spans="1:2">
      <c r="A571" s="42" t="s">
        <v>1320</v>
      </c>
      <c r="B571">
        <v>63</v>
      </c>
    </row>
    <row r="572" spans="1:2">
      <c r="A572" s="46" t="s">
        <v>1326</v>
      </c>
      <c r="B572">
        <v>2</v>
      </c>
    </row>
    <row r="573" spans="1:2">
      <c r="A573" s="46" t="s">
        <v>1328</v>
      </c>
      <c r="B573">
        <v>14</v>
      </c>
    </row>
    <row r="574" spans="1:2">
      <c r="A574" s="46" t="s">
        <v>1329</v>
      </c>
      <c r="B574">
        <v>4</v>
      </c>
    </row>
    <row r="575" spans="1:2">
      <c r="A575" s="46" t="s">
        <v>1330</v>
      </c>
      <c r="B575">
        <v>1</v>
      </c>
    </row>
    <row r="576" spans="1:2">
      <c r="A576" s="46" t="s">
        <v>1331</v>
      </c>
      <c r="B576">
        <v>3</v>
      </c>
    </row>
    <row r="577" spans="1:5">
      <c r="A577" s="46" t="s">
        <v>1333</v>
      </c>
      <c r="B577">
        <v>6</v>
      </c>
    </row>
    <row r="578" spans="1:5">
      <c r="A578" s="46" t="s">
        <v>1334</v>
      </c>
      <c r="B578">
        <v>11</v>
      </c>
    </row>
    <row r="579" spans="1:5">
      <c r="A579" s="46" t="s">
        <v>1335</v>
      </c>
      <c r="B579">
        <v>3</v>
      </c>
    </row>
    <row r="580" spans="1:5">
      <c r="A580" s="46" t="s">
        <v>1336</v>
      </c>
      <c r="B580">
        <v>12</v>
      </c>
    </row>
    <row r="581" spans="1:5">
      <c r="A581" s="46" t="s">
        <v>1337</v>
      </c>
      <c r="B581">
        <v>4</v>
      </c>
    </row>
    <row r="582" spans="1:5">
      <c r="A582" s="46" t="s">
        <v>1338</v>
      </c>
      <c r="B582">
        <v>1</v>
      </c>
    </row>
    <row r="583" spans="1:5">
      <c r="A583" s="46" t="s">
        <v>1340</v>
      </c>
      <c r="B583">
        <v>2</v>
      </c>
    </row>
    <row r="584" spans="1:5">
      <c r="A584" s="42" t="s">
        <v>1308</v>
      </c>
      <c r="B584">
        <v>474</v>
      </c>
    </row>
    <row r="587" spans="1:5">
      <c r="A587" s="41" t="s">
        <v>1315</v>
      </c>
      <c r="B587" t="s">
        <v>1345</v>
      </c>
      <c r="D587" s="41" t="s">
        <v>1315</v>
      </c>
      <c r="E587" t="s">
        <v>1420</v>
      </c>
    </row>
    <row r="588" spans="1:5">
      <c r="A588" s="42" t="s">
        <v>1326</v>
      </c>
      <c r="B588">
        <v>10</v>
      </c>
      <c r="D588" s="42" t="s">
        <v>1326</v>
      </c>
      <c r="E588" s="55">
        <v>10</v>
      </c>
    </row>
    <row r="589" spans="1:5">
      <c r="A589" s="42" t="s">
        <v>1327</v>
      </c>
      <c r="B589">
        <v>2</v>
      </c>
      <c r="D589" s="42" t="s">
        <v>1327</v>
      </c>
      <c r="E589" s="55">
        <v>3</v>
      </c>
    </row>
    <row r="590" spans="1:5">
      <c r="A590" s="42" t="s">
        <v>1328</v>
      </c>
      <c r="B590">
        <v>40</v>
      </c>
      <c r="D590" s="42" t="s">
        <v>1328</v>
      </c>
      <c r="E590" s="55">
        <v>3</v>
      </c>
    </row>
    <row r="591" spans="1:5">
      <c r="A591" s="42" t="s">
        <v>1329</v>
      </c>
      <c r="B591">
        <v>21</v>
      </c>
      <c r="D591" s="42" t="s">
        <v>1330</v>
      </c>
      <c r="E591" s="55">
        <v>4</v>
      </c>
    </row>
    <row r="592" spans="1:5">
      <c r="A592" s="42" t="s">
        <v>1330</v>
      </c>
      <c r="B592">
        <v>19</v>
      </c>
      <c r="D592" s="42" t="s">
        <v>1331</v>
      </c>
      <c r="E592" s="55">
        <v>170</v>
      </c>
    </row>
    <row r="593" spans="1:5">
      <c r="A593" s="42" t="s">
        <v>1331</v>
      </c>
      <c r="B593">
        <v>52</v>
      </c>
      <c r="D593" s="42" t="s">
        <v>1332</v>
      </c>
      <c r="E593" s="55">
        <v>5</v>
      </c>
    </row>
    <row r="594" spans="1:5">
      <c r="A594" s="42" t="s">
        <v>1332</v>
      </c>
      <c r="B594">
        <v>25</v>
      </c>
      <c r="D594" s="42" t="s">
        <v>1333</v>
      </c>
      <c r="E594" s="55">
        <v>37</v>
      </c>
    </row>
    <row r="595" spans="1:5">
      <c r="A595" s="42" t="s">
        <v>1333</v>
      </c>
      <c r="B595">
        <v>22</v>
      </c>
      <c r="D595" s="42" t="s">
        <v>1334</v>
      </c>
      <c r="E595" s="55">
        <v>62</v>
      </c>
    </row>
    <row r="596" spans="1:5">
      <c r="A596" s="42" t="s">
        <v>1334</v>
      </c>
      <c r="B596">
        <v>79</v>
      </c>
      <c r="D596" s="42" t="s">
        <v>1335</v>
      </c>
      <c r="E596" s="55">
        <v>60</v>
      </c>
    </row>
    <row r="597" spans="1:5">
      <c r="A597" s="42" t="s">
        <v>1335</v>
      </c>
      <c r="B597">
        <v>80</v>
      </c>
      <c r="D597" s="42" t="s">
        <v>1336</v>
      </c>
      <c r="E597" s="55">
        <v>13</v>
      </c>
    </row>
    <row r="598" spans="1:5">
      <c r="A598" s="42" t="s">
        <v>1336</v>
      </c>
      <c r="B598">
        <v>61</v>
      </c>
      <c r="D598" s="42" t="s">
        <v>1337</v>
      </c>
      <c r="E598" s="55">
        <v>6</v>
      </c>
    </row>
    <row r="599" spans="1:5">
      <c r="A599" s="42" t="s">
        <v>1337</v>
      </c>
      <c r="B599">
        <v>35</v>
      </c>
      <c r="D599" s="42" t="s">
        <v>1308</v>
      </c>
      <c r="E599" s="55">
        <v>373</v>
      </c>
    </row>
    <row r="600" spans="1:5">
      <c r="A600" s="42" t="s">
        <v>1338</v>
      </c>
      <c r="B600">
        <v>4</v>
      </c>
    </row>
    <row r="601" spans="1:5">
      <c r="A601" s="42" t="s">
        <v>1339</v>
      </c>
      <c r="B601">
        <v>22</v>
      </c>
    </row>
    <row r="602" spans="1:5">
      <c r="A602" s="42" t="s">
        <v>1340</v>
      </c>
      <c r="B602">
        <v>2</v>
      </c>
    </row>
    <row r="603" spans="1:5">
      <c r="A603" s="42" t="s">
        <v>1308</v>
      </c>
      <c r="B603">
        <v>474</v>
      </c>
    </row>
    <row r="606" spans="1:5">
      <c r="A606" s="41" t="s">
        <v>1</v>
      </c>
      <c r="B606" t="s">
        <v>1421</v>
      </c>
      <c r="D606" s="41" t="s">
        <v>1</v>
      </c>
      <c r="E606" t="s">
        <v>1421</v>
      </c>
    </row>
    <row r="607" spans="1:5">
      <c r="A607" s="42" t="s">
        <v>943</v>
      </c>
      <c r="B607" s="55">
        <v>1</v>
      </c>
      <c r="D607" s="42" t="s">
        <v>1037</v>
      </c>
      <c r="E607" s="55">
        <v>6</v>
      </c>
    </row>
    <row r="608" spans="1:5">
      <c r="A608" s="42" t="s">
        <v>406</v>
      </c>
      <c r="B608" s="55">
        <v>9</v>
      </c>
      <c r="D608" s="42" t="s">
        <v>551</v>
      </c>
      <c r="E608" s="55">
        <v>2</v>
      </c>
    </row>
    <row r="609" spans="1:5">
      <c r="A609" s="42" t="s">
        <v>1111</v>
      </c>
      <c r="B609" s="55">
        <v>2</v>
      </c>
      <c r="D609" s="42" t="s">
        <v>563</v>
      </c>
      <c r="E609" s="55">
        <v>2</v>
      </c>
    </row>
    <row r="610" spans="1:5">
      <c r="A610" s="42" t="s">
        <v>382</v>
      </c>
      <c r="B610" s="55">
        <v>3</v>
      </c>
      <c r="D610" s="42" t="s">
        <v>484</v>
      </c>
      <c r="E610" s="55">
        <v>10</v>
      </c>
    </row>
    <row r="611" spans="1:5">
      <c r="A611" s="42" t="s">
        <v>1189</v>
      </c>
      <c r="B611" s="55">
        <v>1</v>
      </c>
      <c r="D611" s="42" t="s">
        <v>713</v>
      </c>
      <c r="E611" s="55">
        <v>9</v>
      </c>
    </row>
    <row r="612" spans="1:5">
      <c r="A612" s="42" t="s">
        <v>148</v>
      </c>
      <c r="B612" s="55">
        <v>8</v>
      </c>
      <c r="D612" s="42" t="s">
        <v>995</v>
      </c>
      <c r="E612" s="55">
        <v>2</v>
      </c>
    </row>
    <row r="613" spans="1:5">
      <c r="A613" s="42" t="s">
        <v>132</v>
      </c>
      <c r="B613" s="55">
        <v>7</v>
      </c>
      <c r="D613" s="42" t="s">
        <v>596</v>
      </c>
      <c r="E613" s="55">
        <v>13</v>
      </c>
    </row>
    <row r="614" spans="1:5">
      <c r="A614" s="42" t="s">
        <v>232</v>
      </c>
      <c r="B614" s="55">
        <v>1</v>
      </c>
      <c r="D614" s="42" t="s">
        <v>608</v>
      </c>
      <c r="E614" s="55">
        <v>44</v>
      </c>
    </row>
    <row r="615" spans="1:5">
      <c r="A615" s="42" t="s">
        <v>139</v>
      </c>
      <c r="B615" s="55">
        <v>8</v>
      </c>
      <c r="D615" s="42" t="s">
        <v>434</v>
      </c>
      <c r="E615" s="55">
        <v>1</v>
      </c>
    </row>
    <row r="616" spans="1:5">
      <c r="A616" s="42" t="s">
        <v>36</v>
      </c>
      <c r="B616" s="55">
        <v>9</v>
      </c>
      <c r="D616" s="42" t="s">
        <v>548</v>
      </c>
      <c r="E616" s="55">
        <v>3</v>
      </c>
    </row>
    <row r="617" spans="1:5">
      <c r="A617" s="42" t="s">
        <v>398</v>
      </c>
      <c r="B617" s="55">
        <v>1</v>
      </c>
      <c r="D617" s="42" t="s">
        <v>440</v>
      </c>
      <c r="E617" s="55">
        <v>6</v>
      </c>
    </row>
    <row r="618" spans="1:5">
      <c r="A618" s="42" t="s">
        <v>1121</v>
      </c>
      <c r="B618" s="55">
        <v>3</v>
      </c>
      <c r="D618" s="42" t="s">
        <v>1354</v>
      </c>
      <c r="E618" s="55">
        <v>1</v>
      </c>
    </row>
    <row r="619" spans="1:5">
      <c r="A619" s="42" t="s">
        <v>1110</v>
      </c>
      <c r="B619" s="55">
        <v>10</v>
      </c>
      <c r="D619" s="42" t="s">
        <v>1013</v>
      </c>
      <c r="E619" s="55">
        <v>2</v>
      </c>
    </row>
    <row r="620" spans="1:5">
      <c r="A620" s="42" t="s">
        <v>1115</v>
      </c>
      <c r="B620" s="55">
        <v>1</v>
      </c>
      <c r="D620" s="42" t="s">
        <v>437</v>
      </c>
      <c r="E620" s="55">
        <v>17</v>
      </c>
    </row>
    <row r="621" spans="1:5">
      <c r="A621" s="42" t="s">
        <v>20</v>
      </c>
      <c r="B621" s="55">
        <v>3</v>
      </c>
      <c r="D621" s="42" t="s">
        <v>463</v>
      </c>
      <c r="E621" s="55">
        <v>11</v>
      </c>
    </row>
    <row r="622" spans="1:5">
      <c r="A622" s="42" t="s">
        <v>88</v>
      </c>
      <c r="B622" s="55">
        <v>7</v>
      </c>
      <c r="D622" s="42" t="s">
        <v>452</v>
      </c>
      <c r="E622" s="55">
        <v>5</v>
      </c>
    </row>
    <row r="623" spans="1:5">
      <c r="A623" s="42" t="s">
        <v>111</v>
      </c>
      <c r="B623" s="55">
        <v>1</v>
      </c>
      <c r="D623" s="42" t="s">
        <v>1351</v>
      </c>
      <c r="E623" s="55">
        <v>1</v>
      </c>
    </row>
    <row r="624" spans="1:5">
      <c r="A624" s="42" t="s">
        <v>294</v>
      </c>
      <c r="B624" s="55">
        <v>35</v>
      </c>
      <c r="D624" s="42" t="s">
        <v>554</v>
      </c>
      <c r="E624" s="55">
        <v>3</v>
      </c>
    </row>
    <row r="625" spans="1:5">
      <c r="A625" s="42" t="s">
        <v>936</v>
      </c>
      <c r="B625" s="55">
        <v>2</v>
      </c>
      <c r="D625" s="42" t="s">
        <v>780</v>
      </c>
      <c r="E625" s="55">
        <v>1</v>
      </c>
    </row>
    <row r="626" spans="1:5">
      <c r="A626" s="42" t="s">
        <v>984</v>
      </c>
      <c r="B626" s="55">
        <v>1</v>
      </c>
      <c r="D626" s="42" t="s">
        <v>476</v>
      </c>
      <c r="E626" s="55">
        <v>19</v>
      </c>
    </row>
    <row r="627" spans="1:5">
      <c r="A627" s="42" t="s">
        <v>1116</v>
      </c>
      <c r="B627" s="55">
        <v>7</v>
      </c>
      <c r="D627" s="42" t="s">
        <v>506</v>
      </c>
      <c r="E627" s="55">
        <v>2</v>
      </c>
    </row>
    <row r="628" spans="1:5">
      <c r="A628" s="42" t="s">
        <v>58</v>
      </c>
      <c r="B628" s="55">
        <v>19</v>
      </c>
      <c r="D628" s="42" t="s">
        <v>726</v>
      </c>
      <c r="E628" s="55">
        <v>6</v>
      </c>
    </row>
    <row r="629" spans="1:5">
      <c r="A629" s="42" t="s">
        <v>360</v>
      </c>
      <c r="B629" s="55">
        <v>1</v>
      </c>
      <c r="D629" s="42" t="s">
        <v>524</v>
      </c>
      <c r="E629" s="55">
        <v>4</v>
      </c>
    </row>
    <row r="630" spans="1:5">
      <c r="A630" s="42" t="s">
        <v>117</v>
      </c>
      <c r="B630" s="55">
        <v>3</v>
      </c>
      <c r="D630" s="42" t="s">
        <v>472</v>
      </c>
      <c r="E630" s="55">
        <v>6</v>
      </c>
    </row>
    <row r="631" spans="1:5">
      <c r="A631" s="42" t="s">
        <v>43</v>
      </c>
      <c r="B631" s="55">
        <v>1</v>
      </c>
      <c r="D631" s="42" t="s">
        <v>703</v>
      </c>
      <c r="E631" s="55">
        <v>9</v>
      </c>
    </row>
    <row r="632" spans="1:5">
      <c r="A632" s="42" t="s">
        <v>45</v>
      </c>
      <c r="B632" s="55">
        <v>1</v>
      </c>
      <c r="D632" s="42" t="s">
        <v>573</v>
      </c>
      <c r="E632" s="55">
        <v>1</v>
      </c>
    </row>
    <row r="633" spans="1:5">
      <c r="A633" s="42" t="s">
        <v>286</v>
      </c>
      <c r="B633" s="55">
        <v>6</v>
      </c>
      <c r="D633" s="42" t="s">
        <v>1050</v>
      </c>
      <c r="E633" s="55">
        <v>1</v>
      </c>
    </row>
    <row r="634" spans="1:5">
      <c r="A634" s="42" t="s">
        <v>408</v>
      </c>
      <c r="B634" s="55">
        <v>17</v>
      </c>
      <c r="D634" s="42" t="s">
        <v>478</v>
      </c>
      <c r="E634" s="55">
        <v>22</v>
      </c>
    </row>
    <row r="635" spans="1:5">
      <c r="A635" s="42" t="s">
        <v>963</v>
      </c>
      <c r="B635" s="55">
        <v>1</v>
      </c>
      <c r="D635" s="42" t="s">
        <v>682</v>
      </c>
      <c r="E635" s="55">
        <v>7</v>
      </c>
    </row>
    <row r="636" spans="1:5">
      <c r="A636" s="42" t="s">
        <v>82</v>
      </c>
      <c r="B636" s="55">
        <v>14</v>
      </c>
      <c r="D636" s="42" t="s">
        <v>1051</v>
      </c>
      <c r="E636" s="55">
        <v>11</v>
      </c>
    </row>
    <row r="637" spans="1:5">
      <c r="A637" s="42" t="s">
        <v>40</v>
      </c>
      <c r="B637" s="55">
        <v>1</v>
      </c>
      <c r="D637" s="42" t="s">
        <v>632</v>
      </c>
      <c r="E637" s="55">
        <v>11</v>
      </c>
    </row>
    <row r="638" spans="1:5">
      <c r="A638" s="42" t="s">
        <v>270</v>
      </c>
      <c r="B638" s="55">
        <v>9</v>
      </c>
      <c r="D638" s="42" t="s">
        <v>587</v>
      </c>
      <c r="E638" s="55">
        <v>2</v>
      </c>
    </row>
    <row r="639" spans="1:5">
      <c r="A639" s="42" t="s">
        <v>1183</v>
      </c>
      <c r="B639" s="55">
        <v>1</v>
      </c>
      <c r="D639" s="42" t="s">
        <v>1010</v>
      </c>
      <c r="E639" s="55">
        <v>1</v>
      </c>
    </row>
    <row r="640" spans="1:5">
      <c r="A640" s="42" t="s">
        <v>309</v>
      </c>
      <c r="B640" s="55">
        <v>2</v>
      </c>
      <c r="D640" s="42" t="s">
        <v>1048</v>
      </c>
      <c r="E640" s="55">
        <v>1</v>
      </c>
    </row>
    <row r="641" spans="1:5">
      <c r="A641" s="42" t="s">
        <v>357</v>
      </c>
      <c r="B641" s="55">
        <v>1</v>
      </c>
      <c r="D641" s="42" t="s">
        <v>1008</v>
      </c>
      <c r="E641" s="55">
        <v>3</v>
      </c>
    </row>
    <row r="642" spans="1:5">
      <c r="A642" s="42" t="s">
        <v>73</v>
      </c>
      <c r="B642" s="55">
        <v>3</v>
      </c>
      <c r="D642" s="42" t="s">
        <v>1404</v>
      </c>
      <c r="E642" s="55">
        <v>1</v>
      </c>
    </row>
    <row r="643" spans="1:5">
      <c r="A643" s="42" t="s">
        <v>855</v>
      </c>
      <c r="B643" s="55">
        <v>6</v>
      </c>
      <c r="D643" s="42" t="s">
        <v>449</v>
      </c>
      <c r="E643" s="55">
        <v>30</v>
      </c>
    </row>
    <row r="644" spans="1:5">
      <c r="A644" s="42" t="s">
        <v>30</v>
      </c>
      <c r="B644" s="55">
        <v>2</v>
      </c>
      <c r="D644" s="42" t="s">
        <v>499</v>
      </c>
      <c r="E644" s="55">
        <v>1</v>
      </c>
    </row>
    <row r="645" spans="1:5">
      <c r="A645" s="42" t="s">
        <v>8</v>
      </c>
      <c r="B645" s="55">
        <v>7</v>
      </c>
      <c r="D645" s="42" t="s">
        <v>1000</v>
      </c>
      <c r="E645" s="55">
        <v>21</v>
      </c>
    </row>
    <row r="646" spans="1:5">
      <c r="A646" s="42" t="s">
        <v>210</v>
      </c>
      <c r="B646" s="55">
        <v>1</v>
      </c>
      <c r="D646" s="42" t="s">
        <v>674</v>
      </c>
      <c r="E646" s="55">
        <v>6</v>
      </c>
    </row>
    <row r="647" spans="1:5">
      <c r="A647" s="42" t="s">
        <v>898</v>
      </c>
      <c r="B647" s="55">
        <v>1</v>
      </c>
      <c r="D647" s="42" t="s">
        <v>443</v>
      </c>
      <c r="E647" s="55">
        <v>17</v>
      </c>
    </row>
    <row r="648" spans="1:5">
      <c r="A648" s="42" t="s">
        <v>272</v>
      </c>
      <c r="B648" s="55">
        <v>1</v>
      </c>
      <c r="D648" s="42" t="s">
        <v>519</v>
      </c>
      <c r="E648" s="55">
        <v>1</v>
      </c>
    </row>
    <row r="649" spans="1:5">
      <c r="A649" s="42" t="s">
        <v>52</v>
      </c>
      <c r="B649" s="55">
        <v>27</v>
      </c>
      <c r="D649" s="42" t="s">
        <v>546</v>
      </c>
      <c r="E649" s="55">
        <v>1</v>
      </c>
    </row>
    <row r="650" spans="1:5">
      <c r="A650" s="42" t="s">
        <v>1346</v>
      </c>
      <c r="B650" s="55">
        <v>2</v>
      </c>
      <c r="D650" s="42" t="s">
        <v>1049</v>
      </c>
      <c r="E650" s="55">
        <v>1</v>
      </c>
    </row>
    <row r="651" spans="1:5">
      <c r="A651" s="42" t="s">
        <v>1195</v>
      </c>
      <c r="B651" s="55">
        <v>1</v>
      </c>
      <c r="D651" s="42" t="s">
        <v>1380</v>
      </c>
      <c r="E651" s="55">
        <v>9</v>
      </c>
    </row>
    <row r="652" spans="1:5">
      <c r="A652" s="42" t="s">
        <v>96</v>
      </c>
      <c r="B652" s="55">
        <v>4</v>
      </c>
      <c r="D652" s="42" t="s">
        <v>543</v>
      </c>
      <c r="E652" s="55">
        <v>8</v>
      </c>
    </row>
    <row r="653" spans="1:5">
      <c r="A653" s="42" t="s">
        <v>1104</v>
      </c>
      <c r="B653" s="55">
        <v>16</v>
      </c>
      <c r="D653" s="42" t="s">
        <v>623</v>
      </c>
      <c r="E653" s="55">
        <v>8</v>
      </c>
    </row>
    <row r="654" spans="1:5">
      <c r="A654" s="42" t="s">
        <v>24</v>
      </c>
      <c r="B654" s="55">
        <v>1</v>
      </c>
      <c r="D654" s="42" t="s">
        <v>503</v>
      </c>
      <c r="E654" s="55">
        <v>5</v>
      </c>
    </row>
    <row r="655" spans="1:5">
      <c r="A655" s="42" t="s">
        <v>181</v>
      </c>
      <c r="B655" s="55">
        <v>2</v>
      </c>
      <c r="D655" s="42" t="s">
        <v>1028</v>
      </c>
      <c r="E655" s="55">
        <v>15</v>
      </c>
    </row>
    <row r="656" spans="1:5">
      <c r="A656" s="42" t="s">
        <v>1106</v>
      </c>
      <c r="B656" s="55">
        <v>9</v>
      </c>
      <c r="D656" s="42" t="s">
        <v>829</v>
      </c>
      <c r="E656" s="55">
        <v>4</v>
      </c>
    </row>
    <row r="657" spans="1:5">
      <c r="A657" s="42" t="s">
        <v>391</v>
      </c>
      <c r="B657" s="55">
        <v>1</v>
      </c>
      <c r="D657" s="42" t="s">
        <v>1308</v>
      </c>
      <c r="E657" s="55">
        <v>373</v>
      </c>
    </row>
    <row r="658" spans="1:5">
      <c r="A658" s="42" t="s">
        <v>107</v>
      </c>
      <c r="B658" s="55">
        <v>1</v>
      </c>
    </row>
    <row r="659" spans="1:5">
      <c r="A659" s="42" t="s">
        <v>1199</v>
      </c>
      <c r="B659" s="55">
        <v>1</v>
      </c>
    </row>
    <row r="660" spans="1:5">
      <c r="A660" s="42" t="s">
        <v>966</v>
      </c>
      <c r="B660" s="55">
        <v>9</v>
      </c>
    </row>
    <row r="661" spans="1:5">
      <c r="A661" s="42" t="s">
        <v>17</v>
      </c>
      <c r="B661" s="55">
        <v>3</v>
      </c>
    </row>
    <row r="662" spans="1:5">
      <c r="A662" s="42" t="s">
        <v>99</v>
      </c>
      <c r="B662" s="55">
        <v>1</v>
      </c>
    </row>
    <row r="663" spans="1:5">
      <c r="A663" s="42" t="s">
        <v>49</v>
      </c>
      <c r="B663" s="55">
        <v>14</v>
      </c>
    </row>
    <row r="664" spans="1:5">
      <c r="A664" s="42" t="s">
        <v>55</v>
      </c>
      <c r="B664" s="55">
        <v>15</v>
      </c>
    </row>
    <row r="665" spans="1:5">
      <c r="A665" s="42" t="s">
        <v>278</v>
      </c>
      <c r="B665" s="55">
        <v>6</v>
      </c>
    </row>
    <row r="666" spans="1:5">
      <c r="A666" s="42" t="s">
        <v>757</v>
      </c>
      <c r="B666" s="55">
        <v>2</v>
      </c>
    </row>
    <row r="667" spans="1:5">
      <c r="A667" s="42" t="s">
        <v>196</v>
      </c>
      <c r="B667" s="55">
        <v>9</v>
      </c>
    </row>
    <row r="668" spans="1:5">
      <c r="A668" s="42" t="s">
        <v>28</v>
      </c>
      <c r="B668" s="55">
        <v>1</v>
      </c>
    </row>
    <row r="669" spans="1:5">
      <c r="A669" s="42" t="s">
        <v>387</v>
      </c>
      <c r="B669" s="55">
        <v>2</v>
      </c>
    </row>
    <row r="670" spans="1:5">
      <c r="A670" s="42" t="s">
        <v>1347</v>
      </c>
      <c r="B670" s="55">
        <v>1</v>
      </c>
    </row>
    <row r="671" spans="1:5">
      <c r="A671" s="42" t="s">
        <v>374</v>
      </c>
      <c r="B671" s="55">
        <v>8</v>
      </c>
    </row>
    <row r="672" spans="1:5">
      <c r="A672" s="42" t="s">
        <v>247</v>
      </c>
      <c r="B672" s="55">
        <v>8</v>
      </c>
    </row>
    <row r="673" spans="1:2">
      <c r="A673" s="42" t="s">
        <v>77</v>
      </c>
      <c r="B673" s="55">
        <v>1</v>
      </c>
    </row>
    <row r="674" spans="1:2">
      <c r="A674" s="42" t="s">
        <v>897</v>
      </c>
      <c r="B674" s="55">
        <v>1</v>
      </c>
    </row>
    <row r="675" spans="1:2">
      <c r="A675" s="42" t="s">
        <v>141</v>
      </c>
      <c r="B675" s="55">
        <v>24</v>
      </c>
    </row>
    <row r="676" spans="1:2">
      <c r="A676" s="42" t="s">
        <v>1153</v>
      </c>
      <c r="B676" s="55">
        <v>2</v>
      </c>
    </row>
    <row r="677" spans="1:2">
      <c r="A677" s="42" t="s">
        <v>1161</v>
      </c>
      <c r="B677" s="55">
        <v>3</v>
      </c>
    </row>
    <row r="678" spans="1:2">
      <c r="A678" s="42" t="s">
        <v>880</v>
      </c>
      <c r="B678" s="55">
        <v>10</v>
      </c>
    </row>
    <row r="679" spans="1:2">
      <c r="A679" s="42" t="s">
        <v>396</v>
      </c>
      <c r="B679" s="55">
        <v>3</v>
      </c>
    </row>
    <row r="680" spans="1:2">
      <c r="A680" s="42" t="s">
        <v>66</v>
      </c>
      <c r="B680" s="55">
        <v>37</v>
      </c>
    </row>
    <row r="681" spans="1:2">
      <c r="A681" s="42" t="s">
        <v>892</v>
      </c>
      <c r="B681" s="55">
        <v>7</v>
      </c>
    </row>
    <row r="682" spans="1:2">
      <c r="A682" s="42" t="s">
        <v>104</v>
      </c>
      <c r="B682" s="55">
        <v>10</v>
      </c>
    </row>
    <row r="683" spans="1:2">
      <c r="A683" s="42" t="s">
        <v>868</v>
      </c>
      <c r="B683" s="55">
        <v>1</v>
      </c>
    </row>
    <row r="684" spans="1:2">
      <c r="A684" s="42" t="s">
        <v>12</v>
      </c>
      <c r="B684" s="55">
        <v>6</v>
      </c>
    </row>
    <row r="685" spans="1:2">
      <c r="A685" s="42" t="s">
        <v>385</v>
      </c>
      <c r="B685" s="55">
        <v>4</v>
      </c>
    </row>
    <row r="686" spans="1:2">
      <c r="A686" s="42" t="s">
        <v>367</v>
      </c>
      <c r="B686" s="55">
        <v>3</v>
      </c>
    </row>
    <row r="687" spans="1:2">
      <c r="A687" s="42" t="s">
        <v>1308</v>
      </c>
      <c r="B687" s="55">
        <v>474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B2D8D-4F5D-874E-88E5-A1AF3C2205D5}">
  <dimension ref="A1:C88"/>
  <sheetViews>
    <sheetView workbookViewId="0">
      <selection activeCell="C2" sqref="C2"/>
    </sheetView>
  </sheetViews>
  <sheetFormatPr baseColWidth="10" defaultRowHeight="16"/>
  <sheetData>
    <row r="1" spans="1:3">
      <c r="A1" t="s">
        <v>738</v>
      </c>
      <c r="B1">
        <f ca="1">YEAR(NOW())</f>
        <v>2023</v>
      </c>
      <c r="C1" t="s">
        <v>739</v>
      </c>
    </row>
    <row r="2" spans="1:3">
      <c r="A2">
        <v>1937</v>
      </c>
      <c r="B2">
        <f ca="1">$B$1-A2</f>
        <v>86</v>
      </c>
      <c r="C2" t="str">
        <f ca="1">IF(B2&gt;=80,"K/M80-84",IF(B2&gt;=75,"K/M75-79",IF(B2&gt;=70,"K/M70-74",IF(B2&gt;=65,"K/M65-69",IF(B2&gt;=60,"K/M60-64",IF(B2&gt;=55,"K/M55-59",IF(B2&gt;=50,"K/M50-54",IF(B2&gt;=45,"K/M45-49",IF(B2&gt;=40,"K/M40-44",IF(B2&gt;=35,"K/M35-39",IF(B2&gt;=23,"K/M Senior",IF(B2&gt;=20,"K/M22 Junior",IF(B2&gt;=18,"F/P19 Junior",IF(B2&gt;=16,"F/P17 Ungdom",IF(B2&gt;=14,"F/P15 Ungdom",IF(B2&gt;=12,"F/P13 Ungdom","Barn"))))))))))))))))</f>
        <v>K/M80-84</v>
      </c>
    </row>
    <row r="3" spans="1:3">
      <c r="A3">
        <v>1938</v>
      </c>
      <c r="B3">
        <f t="shared" ref="B3:B66" ca="1" si="0">$B$1-A3</f>
        <v>85</v>
      </c>
      <c r="C3" t="str">
        <f t="shared" ref="C3:C66" ca="1" si="1">IF(B3&gt;=80,"K/M80-84",IF(B3&gt;=75,"K/M75-79",IF(B3&gt;=70,"K/M70-74",IF(B3&gt;=65,"K/M65-69",IF(B3&gt;=60,"K/M60-64",IF(B3&gt;=55,"K/M55-59",IF(B3&gt;=50,"K/M50-54",IF(B3&gt;=45,"K/M45-49",IF(B3&gt;=40,"K/M40-44",IF(B3&gt;=35,"K/M35-39",IF(B3&gt;=23,"K/M Senior",IF(B3&gt;=20,"K/M22 Junior",IF(B3&gt;=18,"F/P19 Junior",IF(B3&gt;=16,"F/P17 Ungdom",IF(B3&gt;=14,"F/P15 Ungdom",IF(B3&gt;=12,"F/P13 Ungdom","Barn"))))))))))))))))</f>
        <v>K/M80-84</v>
      </c>
    </row>
    <row r="4" spans="1:3">
      <c r="A4">
        <v>1939</v>
      </c>
      <c r="B4">
        <f t="shared" ca="1" si="0"/>
        <v>84</v>
      </c>
      <c r="C4" t="str">
        <f t="shared" ca="1" si="1"/>
        <v>K/M80-84</v>
      </c>
    </row>
    <row r="5" spans="1:3">
      <c r="A5">
        <v>1940</v>
      </c>
      <c r="B5">
        <f t="shared" ca="1" si="0"/>
        <v>83</v>
      </c>
      <c r="C5" t="str">
        <f t="shared" ca="1" si="1"/>
        <v>K/M80-84</v>
      </c>
    </row>
    <row r="6" spans="1:3">
      <c r="A6">
        <v>1941</v>
      </c>
      <c r="B6">
        <f t="shared" ca="1" si="0"/>
        <v>82</v>
      </c>
      <c r="C6" t="str">
        <f t="shared" ca="1" si="1"/>
        <v>K/M80-84</v>
      </c>
    </row>
    <row r="7" spans="1:3">
      <c r="A7">
        <v>1942</v>
      </c>
      <c r="B7">
        <f t="shared" ca="1" si="0"/>
        <v>81</v>
      </c>
      <c r="C7" t="str">
        <f t="shared" ca="1" si="1"/>
        <v>K/M80-84</v>
      </c>
    </row>
    <row r="8" spans="1:3">
      <c r="A8">
        <v>1943</v>
      </c>
      <c r="B8">
        <f t="shared" ca="1" si="0"/>
        <v>80</v>
      </c>
      <c r="C8" t="str">
        <f t="shared" ca="1" si="1"/>
        <v>K/M80-84</v>
      </c>
    </row>
    <row r="9" spans="1:3">
      <c r="A9">
        <v>1944</v>
      </c>
      <c r="B9">
        <f t="shared" ca="1" si="0"/>
        <v>79</v>
      </c>
      <c r="C9" t="str">
        <f t="shared" ca="1" si="1"/>
        <v>K/M75-79</v>
      </c>
    </row>
    <row r="10" spans="1:3">
      <c r="A10">
        <v>1945</v>
      </c>
      <c r="B10">
        <f t="shared" ca="1" si="0"/>
        <v>78</v>
      </c>
      <c r="C10" t="str">
        <f t="shared" ca="1" si="1"/>
        <v>K/M75-79</v>
      </c>
    </row>
    <row r="11" spans="1:3">
      <c r="A11">
        <v>1946</v>
      </c>
      <c r="B11">
        <f t="shared" ca="1" si="0"/>
        <v>77</v>
      </c>
      <c r="C11" t="str">
        <f t="shared" ca="1" si="1"/>
        <v>K/M75-79</v>
      </c>
    </row>
    <row r="12" spans="1:3">
      <c r="A12">
        <v>1947</v>
      </c>
      <c r="B12">
        <f t="shared" ca="1" si="0"/>
        <v>76</v>
      </c>
      <c r="C12" t="str">
        <f t="shared" ca="1" si="1"/>
        <v>K/M75-79</v>
      </c>
    </row>
    <row r="13" spans="1:3">
      <c r="A13">
        <v>1948</v>
      </c>
      <c r="B13">
        <f t="shared" ca="1" si="0"/>
        <v>75</v>
      </c>
      <c r="C13" t="str">
        <f t="shared" ca="1" si="1"/>
        <v>K/M75-79</v>
      </c>
    </row>
    <row r="14" spans="1:3">
      <c r="A14">
        <v>1949</v>
      </c>
      <c r="B14">
        <f t="shared" ca="1" si="0"/>
        <v>74</v>
      </c>
      <c r="C14" t="str">
        <f t="shared" ca="1" si="1"/>
        <v>K/M70-74</v>
      </c>
    </row>
    <row r="15" spans="1:3">
      <c r="A15">
        <v>1950</v>
      </c>
      <c r="B15">
        <f t="shared" ca="1" si="0"/>
        <v>73</v>
      </c>
      <c r="C15" t="str">
        <f t="shared" ca="1" si="1"/>
        <v>K/M70-74</v>
      </c>
    </row>
    <row r="16" spans="1:3">
      <c r="A16">
        <v>1951</v>
      </c>
      <c r="B16">
        <f t="shared" ca="1" si="0"/>
        <v>72</v>
      </c>
      <c r="C16" t="str">
        <f t="shared" ca="1" si="1"/>
        <v>K/M70-74</v>
      </c>
    </row>
    <row r="17" spans="1:3">
      <c r="A17">
        <v>1952</v>
      </c>
      <c r="B17">
        <f t="shared" ca="1" si="0"/>
        <v>71</v>
      </c>
      <c r="C17" t="str">
        <f t="shared" ca="1" si="1"/>
        <v>K/M70-74</v>
      </c>
    </row>
    <row r="18" spans="1:3">
      <c r="A18">
        <v>1953</v>
      </c>
      <c r="B18">
        <f t="shared" ca="1" si="0"/>
        <v>70</v>
      </c>
      <c r="C18" t="str">
        <f t="shared" ca="1" si="1"/>
        <v>K/M70-74</v>
      </c>
    </row>
    <row r="19" spans="1:3">
      <c r="A19">
        <v>1954</v>
      </c>
      <c r="B19">
        <f t="shared" ca="1" si="0"/>
        <v>69</v>
      </c>
      <c r="C19" t="str">
        <f t="shared" ca="1" si="1"/>
        <v>K/M65-69</v>
      </c>
    </row>
    <row r="20" spans="1:3">
      <c r="A20">
        <v>1955</v>
      </c>
      <c r="B20">
        <f t="shared" ca="1" si="0"/>
        <v>68</v>
      </c>
      <c r="C20" t="str">
        <f t="shared" ca="1" si="1"/>
        <v>K/M65-69</v>
      </c>
    </row>
    <row r="21" spans="1:3">
      <c r="A21">
        <v>1956</v>
      </c>
      <c r="B21">
        <f t="shared" ca="1" si="0"/>
        <v>67</v>
      </c>
      <c r="C21" t="str">
        <f t="shared" ca="1" si="1"/>
        <v>K/M65-69</v>
      </c>
    </row>
    <row r="22" spans="1:3">
      <c r="A22">
        <v>1957</v>
      </c>
      <c r="B22">
        <f t="shared" ca="1" si="0"/>
        <v>66</v>
      </c>
      <c r="C22" t="str">
        <f t="shared" ca="1" si="1"/>
        <v>K/M65-69</v>
      </c>
    </row>
    <row r="23" spans="1:3">
      <c r="A23">
        <v>1958</v>
      </c>
      <c r="B23">
        <f t="shared" ca="1" si="0"/>
        <v>65</v>
      </c>
      <c r="C23" t="str">
        <f t="shared" ca="1" si="1"/>
        <v>K/M65-69</v>
      </c>
    </row>
    <row r="24" spans="1:3">
      <c r="A24">
        <v>1959</v>
      </c>
      <c r="B24">
        <f t="shared" ca="1" si="0"/>
        <v>64</v>
      </c>
      <c r="C24" t="str">
        <f t="shared" ca="1" si="1"/>
        <v>K/M60-64</v>
      </c>
    </row>
    <row r="25" spans="1:3">
      <c r="A25">
        <v>1960</v>
      </c>
      <c r="B25">
        <f t="shared" ca="1" si="0"/>
        <v>63</v>
      </c>
      <c r="C25" t="str">
        <f t="shared" ca="1" si="1"/>
        <v>K/M60-64</v>
      </c>
    </row>
    <row r="26" spans="1:3">
      <c r="A26">
        <v>1961</v>
      </c>
      <c r="B26">
        <f t="shared" ca="1" si="0"/>
        <v>62</v>
      </c>
      <c r="C26" t="str">
        <f t="shared" ca="1" si="1"/>
        <v>K/M60-64</v>
      </c>
    </row>
    <row r="27" spans="1:3">
      <c r="A27">
        <v>1962</v>
      </c>
      <c r="B27">
        <f t="shared" ca="1" si="0"/>
        <v>61</v>
      </c>
      <c r="C27" t="str">
        <f t="shared" ca="1" si="1"/>
        <v>K/M60-64</v>
      </c>
    </row>
    <row r="28" spans="1:3">
      <c r="A28">
        <v>1963</v>
      </c>
      <c r="B28">
        <f t="shared" ca="1" si="0"/>
        <v>60</v>
      </c>
      <c r="C28" t="str">
        <f t="shared" ca="1" si="1"/>
        <v>K/M60-64</v>
      </c>
    </row>
    <row r="29" spans="1:3">
      <c r="A29">
        <v>1964</v>
      </c>
      <c r="B29">
        <f t="shared" ca="1" si="0"/>
        <v>59</v>
      </c>
      <c r="C29" t="str">
        <f t="shared" ca="1" si="1"/>
        <v>K/M55-59</v>
      </c>
    </row>
    <row r="30" spans="1:3">
      <c r="A30">
        <v>1965</v>
      </c>
      <c r="B30">
        <f t="shared" ca="1" si="0"/>
        <v>58</v>
      </c>
      <c r="C30" t="str">
        <f t="shared" ca="1" si="1"/>
        <v>K/M55-59</v>
      </c>
    </row>
    <row r="31" spans="1:3">
      <c r="A31">
        <v>1966</v>
      </c>
      <c r="B31">
        <f t="shared" ca="1" si="0"/>
        <v>57</v>
      </c>
      <c r="C31" t="str">
        <f t="shared" ca="1" si="1"/>
        <v>K/M55-59</v>
      </c>
    </row>
    <row r="32" spans="1:3">
      <c r="A32">
        <v>1967</v>
      </c>
      <c r="B32">
        <f t="shared" ca="1" si="0"/>
        <v>56</v>
      </c>
      <c r="C32" t="str">
        <f t="shared" ca="1" si="1"/>
        <v>K/M55-59</v>
      </c>
    </row>
    <row r="33" spans="1:3">
      <c r="A33">
        <v>1968</v>
      </c>
      <c r="B33">
        <f t="shared" ca="1" si="0"/>
        <v>55</v>
      </c>
      <c r="C33" t="str">
        <f t="shared" ca="1" si="1"/>
        <v>K/M55-59</v>
      </c>
    </row>
    <row r="34" spans="1:3">
      <c r="A34">
        <v>1969</v>
      </c>
      <c r="B34">
        <f t="shared" ca="1" si="0"/>
        <v>54</v>
      </c>
      <c r="C34" t="str">
        <f t="shared" ca="1" si="1"/>
        <v>K/M50-54</v>
      </c>
    </row>
    <row r="35" spans="1:3">
      <c r="A35">
        <v>1970</v>
      </c>
      <c r="B35">
        <f t="shared" ca="1" si="0"/>
        <v>53</v>
      </c>
      <c r="C35" t="str">
        <f t="shared" ca="1" si="1"/>
        <v>K/M50-54</v>
      </c>
    </row>
    <row r="36" spans="1:3">
      <c r="A36">
        <v>1971</v>
      </c>
      <c r="B36">
        <f t="shared" ca="1" si="0"/>
        <v>52</v>
      </c>
      <c r="C36" t="str">
        <f t="shared" ca="1" si="1"/>
        <v>K/M50-54</v>
      </c>
    </row>
    <row r="37" spans="1:3">
      <c r="A37">
        <v>1972</v>
      </c>
      <c r="B37">
        <f t="shared" ca="1" si="0"/>
        <v>51</v>
      </c>
      <c r="C37" t="str">
        <f t="shared" ca="1" si="1"/>
        <v>K/M50-54</v>
      </c>
    </row>
    <row r="38" spans="1:3">
      <c r="A38">
        <v>1973</v>
      </c>
      <c r="B38">
        <f t="shared" ca="1" si="0"/>
        <v>50</v>
      </c>
      <c r="C38" t="str">
        <f t="shared" ca="1" si="1"/>
        <v>K/M50-54</v>
      </c>
    </row>
    <row r="39" spans="1:3">
      <c r="A39">
        <v>1974</v>
      </c>
      <c r="B39">
        <f t="shared" ca="1" si="0"/>
        <v>49</v>
      </c>
      <c r="C39" t="str">
        <f t="shared" ca="1" si="1"/>
        <v>K/M45-49</v>
      </c>
    </row>
    <row r="40" spans="1:3">
      <c r="A40">
        <v>1975</v>
      </c>
      <c r="B40">
        <f t="shared" ca="1" si="0"/>
        <v>48</v>
      </c>
      <c r="C40" t="str">
        <f t="shared" ca="1" si="1"/>
        <v>K/M45-49</v>
      </c>
    </row>
    <row r="41" spans="1:3">
      <c r="A41">
        <v>1976</v>
      </c>
      <c r="B41">
        <f t="shared" ca="1" si="0"/>
        <v>47</v>
      </c>
      <c r="C41" t="str">
        <f t="shared" ca="1" si="1"/>
        <v>K/M45-49</v>
      </c>
    </row>
    <row r="42" spans="1:3">
      <c r="A42">
        <v>1977</v>
      </c>
      <c r="B42">
        <f t="shared" ca="1" si="0"/>
        <v>46</v>
      </c>
      <c r="C42" t="str">
        <f t="shared" ca="1" si="1"/>
        <v>K/M45-49</v>
      </c>
    </row>
    <row r="43" spans="1:3">
      <c r="A43">
        <v>1978</v>
      </c>
      <c r="B43">
        <f t="shared" ca="1" si="0"/>
        <v>45</v>
      </c>
      <c r="C43" t="str">
        <f t="shared" ca="1" si="1"/>
        <v>K/M45-49</v>
      </c>
    </row>
    <row r="44" spans="1:3">
      <c r="A44">
        <v>1979</v>
      </c>
      <c r="B44">
        <f t="shared" ca="1" si="0"/>
        <v>44</v>
      </c>
      <c r="C44" t="str">
        <f t="shared" ca="1" si="1"/>
        <v>K/M40-44</v>
      </c>
    </row>
    <row r="45" spans="1:3">
      <c r="A45">
        <v>1980</v>
      </c>
      <c r="B45">
        <f t="shared" ca="1" si="0"/>
        <v>43</v>
      </c>
      <c r="C45" t="str">
        <f t="shared" ca="1" si="1"/>
        <v>K/M40-44</v>
      </c>
    </row>
    <row r="46" spans="1:3">
      <c r="A46">
        <v>1981</v>
      </c>
      <c r="B46">
        <f t="shared" ca="1" si="0"/>
        <v>42</v>
      </c>
      <c r="C46" t="str">
        <f t="shared" ca="1" si="1"/>
        <v>K/M40-44</v>
      </c>
    </row>
    <row r="47" spans="1:3">
      <c r="A47">
        <v>1982</v>
      </c>
      <c r="B47">
        <f t="shared" ca="1" si="0"/>
        <v>41</v>
      </c>
      <c r="C47" t="str">
        <f t="shared" ca="1" si="1"/>
        <v>K/M40-44</v>
      </c>
    </row>
    <row r="48" spans="1:3">
      <c r="A48">
        <v>1983</v>
      </c>
      <c r="B48">
        <f t="shared" ca="1" si="0"/>
        <v>40</v>
      </c>
      <c r="C48" t="str">
        <f t="shared" ca="1" si="1"/>
        <v>K/M40-44</v>
      </c>
    </row>
    <row r="49" spans="1:3">
      <c r="A49">
        <v>1984</v>
      </c>
      <c r="B49">
        <f t="shared" ca="1" si="0"/>
        <v>39</v>
      </c>
      <c r="C49" t="str">
        <f t="shared" ca="1" si="1"/>
        <v>K/M35-39</v>
      </c>
    </row>
    <row r="50" spans="1:3">
      <c r="A50">
        <v>1985</v>
      </c>
      <c r="B50">
        <f t="shared" ca="1" si="0"/>
        <v>38</v>
      </c>
      <c r="C50" t="str">
        <f t="shared" ca="1" si="1"/>
        <v>K/M35-39</v>
      </c>
    </row>
    <row r="51" spans="1:3">
      <c r="A51">
        <v>1986</v>
      </c>
      <c r="B51">
        <f t="shared" ca="1" si="0"/>
        <v>37</v>
      </c>
      <c r="C51" t="str">
        <f t="shared" ca="1" si="1"/>
        <v>K/M35-39</v>
      </c>
    </row>
    <row r="52" spans="1:3">
      <c r="A52">
        <v>1987</v>
      </c>
      <c r="B52">
        <f t="shared" ca="1" si="0"/>
        <v>36</v>
      </c>
      <c r="C52" t="str">
        <f t="shared" ca="1" si="1"/>
        <v>K/M35-39</v>
      </c>
    </row>
    <row r="53" spans="1:3">
      <c r="A53">
        <v>1988</v>
      </c>
      <c r="B53">
        <f t="shared" ca="1" si="0"/>
        <v>35</v>
      </c>
      <c r="C53" t="str">
        <f t="shared" ca="1" si="1"/>
        <v>K/M35-39</v>
      </c>
    </row>
    <row r="54" spans="1:3">
      <c r="A54">
        <v>1989</v>
      </c>
      <c r="B54">
        <f t="shared" ca="1" si="0"/>
        <v>34</v>
      </c>
      <c r="C54" t="str">
        <f t="shared" ca="1" si="1"/>
        <v>K/M Senior</v>
      </c>
    </row>
    <row r="55" spans="1:3">
      <c r="A55">
        <v>1990</v>
      </c>
      <c r="B55">
        <f t="shared" ca="1" si="0"/>
        <v>33</v>
      </c>
      <c r="C55" t="str">
        <f t="shared" ca="1" si="1"/>
        <v>K/M Senior</v>
      </c>
    </row>
    <row r="56" spans="1:3">
      <c r="A56">
        <v>1991</v>
      </c>
      <c r="B56">
        <f t="shared" ca="1" si="0"/>
        <v>32</v>
      </c>
      <c r="C56" t="str">
        <f t="shared" ca="1" si="1"/>
        <v>K/M Senior</v>
      </c>
    </row>
    <row r="57" spans="1:3">
      <c r="A57">
        <v>1992</v>
      </c>
      <c r="B57">
        <f t="shared" ca="1" si="0"/>
        <v>31</v>
      </c>
      <c r="C57" t="str">
        <f t="shared" ca="1" si="1"/>
        <v>K/M Senior</v>
      </c>
    </row>
    <row r="58" spans="1:3">
      <c r="A58">
        <v>1993</v>
      </c>
      <c r="B58">
        <f t="shared" ca="1" si="0"/>
        <v>30</v>
      </c>
      <c r="C58" t="str">
        <f t="shared" ca="1" si="1"/>
        <v>K/M Senior</v>
      </c>
    </row>
    <row r="59" spans="1:3">
      <c r="A59">
        <v>1994</v>
      </c>
      <c r="B59">
        <f t="shared" ca="1" si="0"/>
        <v>29</v>
      </c>
      <c r="C59" t="str">
        <f t="shared" ca="1" si="1"/>
        <v>K/M Senior</v>
      </c>
    </row>
    <row r="60" spans="1:3">
      <c r="A60">
        <v>1995</v>
      </c>
      <c r="B60">
        <f t="shared" ca="1" si="0"/>
        <v>28</v>
      </c>
      <c r="C60" t="str">
        <f t="shared" ca="1" si="1"/>
        <v>K/M Senior</v>
      </c>
    </row>
    <row r="61" spans="1:3">
      <c r="A61">
        <v>1996</v>
      </c>
      <c r="B61">
        <f t="shared" ca="1" si="0"/>
        <v>27</v>
      </c>
      <c r="C61" t="str">
        <f t="shared" ca="1" si="1"/>
        <v>K/M Senior</v>
      </c>
    </row>
    <row r="62" spans="1:3">
      <c r="A62">
        <v>1997</v>
      </c>
      <c r="B62">
        <f t="shared" ca="1" si="0"/>
        <v>26</v>
      </c>
      <c r="C62" t="str">
        <f t="shared" ca="1" si="1"/>
        <v>K/M Senior</v>
      </c>
    </row>
    <row r="63" spans="1:3">
      <c r="A63">
        <v>1998</v>
      </c>
      <c r="B63">
        <f t="shared" ca="1" si="0"/>
        <v>25</v>
      </c>
      <c r="C63" t="str">
        <f t="shared" ca="1" si="1"/>
        <v>K/M Senior</v>
      </c>
    </row>
    <row r="64" spans="1:3">
      <c r="A64">
        <v>1999</v>
      </c>
      <c r="B64">
        <f t="shared" ca="1" si="0"/>
        <v>24</v>
      </c>
      <c r="C64" t="str">
        <f t="shared" ca="1" si="1"/>
        <v>K/M Senior</v>
      </c>
    </row>
    <row r="65" spans="1:3">
      <c r="A65">
        <v>2000</v>
      </c>
      <c r="B65">
        <f t="shared" ca="1" si="0"/>
        <v>23</v>
      </c>
      <c r="C65" t="str">
        <f t="shared" ca="1" si="1"/>
        <v>K/M Senior</v>
      </c>
    </row>
    <row r="66" spans="1:3">
      <c r="A66">
        <v>2001</v>
      </c>
      <c r="B66">
        <f t="shared" ca="1" si="0"/>
        <v>22</v>
      </c>
      <c r="C66" t="str">
        <f t="shared" ca="1" si="1"/>
        <v>K/M22 Junior</v>
      </c>
    </row>
    <row r="67" spans="1:3">
      <c r="A67">
        <v>2002</v>
      </c>
      <c r="B67">
        <f t="shared" ref="B67:B88" ca="1" si="2">$B$1-A67</f>
        <v>21</v>
      </c>
      <c r="C67" t="str">
        <f t="shared" ref="C67:C88" ca="1" si="3">IF(B67&gt;=80,"K/M80-84",IF(B67&gt;=75,"K/M75-79",IF(B67&gt;=70,"K/M70-74",IF(B67&gt;=65,"K/M65-69",IF(B67&gt;=60,"K/M60-64",IF(B67&gt;=55,"K/M55-59",IF(B67&gt;=50,"K/M50-54",IF(B67&gt;=45,"K/M45-49",IF(B67&gt;=40,"K/M40-44",IF(B67&gt;=35,"K/M35-39",IF(B67&gt;=23,"K/M Senior",IF(B67&gt;=20,"K/M22 Junior",IF(B67&gt;=18,"F/P19 Junior",IF(B67&gt;=16,"F/P17 Ungdom",IF(B67&gt;=14,"F/P15 Ungdom",IF(B67&gt;=12,"F/P13 Ungdom","Barn"))))))))))))))))</f>
        <v>K/M22 Junior</v>
      </c>
    </row>
    <row r="68" spans="1:3">
      <c r="A68">
        <v>2003</v>
      </c>
      <c r="B68">
        <f t="shared" ca="1" si="2"/>
        <v>20</v>
      </c>
      <c r="C68" t="str">
        <f t="shared" ca="1" si="3"/>
        <v>K/M22 Junior</v>
      </c>
    </row>
    <row r="69" spans="1:3">
      <c r="A69">
        <v>2004</v>
      </c>
      <c r="B69">
        <f t="shared" ca="1" si="2"/>
        <v>19</v>
      </c>
      <c r="C69" t="str">
        <f t="shared" ca="1" si="3"/>
        <v>F/P19 Junior</v>
      </c>
    </row>
    <row r="70" spans="1:3">
      <c r="A70">
        <v>2005</v>
      </c>
      <c r="B70">
        <f t="shared" ca="1" si="2"/>
        <v>18</v>
      </c>
      <c r="C70" t="str">
        <f t="shared" ca="1" si="3"/>
        <v>F/P19 Junior</v>
      </c>
    </row>
    <row r="71" spans="1:3">
      <c r="A71">
        <v>2006</v>
      </c>
      <c r="B71">
        <f t="shared" ca="1" si="2"/>
        <v>17</v>
      </c>
      <c r="C71" t="str">
        <f t="shared" ca="1" si="3"/>
        <v>F/P17 Ungdom</v>
      </c>
    </row>
    <row r="72" spans="1:3">
      <c r="A72">
        <v>2007</v>
      </c>
      <c r="B72">
        <f t="shared" ca="1" si="2"/>
        <v>16</v>
      </c>
      <c r="C72" t="str">
        <f t="shared" ca="1" si="3"/>
        <v>F/P17 Ungdom</v>
      </c>
    </row>
    <row r="73" spans="1:3">
      <c r="A73">
        <v>2008</v>
      </c>
      <c r="B73">
        <f t="shared" ca="1" si="2"/>
        <v>15</v>
      </c>
      <c r="C73" t="str">
        <f t="shared" ca="1" si="3"/>
        <v>F/P15 Ungdom</v>
      </c>
    </row>
    <row r="74" spans="1:3">
      <c r="A74">
        <v>2009</v>
      </c>
      <c r="B74">
        <f t="shared" ca="1" si="2"/>
        <v>14</v>
      </c>
      <c r="C74" t="str">
        <f t="shared" ca="1" si="3"/>
        <v>F/P15 Ungdom</v>
      </c>
    </row>
    <row r="75" spans="1:3">
      <c r="A75">
        <v>2010</v>
      </c>
      <c r="B75">
        <f t="shared" ca="1" si="2"/>
        <v>13</v>
      </c>
      <c r="C75" t="str">
        <f t="shared" ca="1" si="3"/>
        <v>F/P13 Ungdom</v>
      </c>
    </row>
    <row r="76" spans="1:3">
      <c r="A76">
        <v>2011</v>
      </c>
      <c r="B76">
        <f t="shared" ca="1" si="2"/>
        <v>12</v>
      </c>
      <c r="C76" t="str">
        <f t="shared" ca="1" si="3"/>
        <v>F/P13 Ungdom</v>
      </c>
    </row>
    <row r="77" spans="1:3">
      <c r="A77">
        <v>2012</v>
      </c>
      <c r="B77">
        <f t="shared" ca="1" si="2"/>
        <v>11</v>
      </c>
      <c r="C77" t="str">
        <f t="shared" ca="1" si="3"/>
        <v>Barn</v>
      </c>
    </row>
    <row r="78" spans="1:3">
      <c r="A78">
        <v>2013</v>
      </c>
      <c r="B78">
        <f t="shared" ca="1" si="2"/>
        <v>10</v>
      </c>
      <c r="C78" t="str">
        <f t="shared" ca="1" si="3"/>
        <v>Barn</v>
      </c>
    </row>
    <row r="79" spans="1:3">
      <c r="A79">
        <v>2014</v>
      </c>
      <c r="B79">
        <f t="shared" ca="1" si="2"/>
        <v>9</v>
      </c>
      <c r="C79" t="str">
        <f t="shared" ca="1" si="3"/>
        <v>Barn</v>
      </c>
    </row>
    <row r="80" spans="1:3">
      <c r="A80">
        <v>2015</v>
      </c>
      <c r="B80">
        <f t="shared" ca="1" si="2"/>
        <v>8</v>
      </c>
      <c r="C80" t="str">
        <f t="shared" ca="1" si="3"/>
        <v>Barn</v>
      </c>
    </row>
    <row r="81" spans="1:3">
      <c r="A81">
        <v>2016</v>
      </c>
      <c r="B81">
        <f t="shared" ca="1" si="2"/>
        <v>7</v>
      </c>
      <c r="C81" t="str">
        <f t="shared" ca="1" si="3"/>
        <v>Barn</v>
      </c>
    </row>
    <row r="82" spans="1:3">
      <c r="A82">
        <v>2017</v>
      </c>
      <c r="B82">
        <f t="shared" ca="1" si="2"/>
        <v>6</v>
      </c>
      <c r="C82" t="str">
        <f t="shared" ca="1" si="3"/>
        <v>Barn</v>
      </c>
    </row>
    <row r="83" spans="1:3">
      <c r="A83">
        <v>2018</v>
      </c>
      <c r="B83">
        <f t="shared" ca="1" si="2"/>
        <v>5</v>
      </c>
      <c r="C83" t="str">
        <f t="shared" ca="1" si="3"/>
        <v>Barn</v>
      </c>
    </row>
    <row r="84" spans="1:3">
      <c r="A84">
        <v>2019</v>
      </c>
      <c r="B84">
        <f t="shared" ca="1" si="2"/>
        <v>4</v>
      </c>
      <c r="C84" t="str">
        <f t="shared" ca="1" si="3"/>
        <v>Barn</v>
      </c>
    </row>
    <row r="85" spans="1:3">
      <c r="A85">
        <v>2020</v>
      </c>
      <c r="B85">
        <f t="shared" ca="1" si="2"/>
        <v>3</v>
      </c>
      <c r="C85" t="str">
        <f t="shared" ca="1" si="3"/>
        <v>Barn</v>
      </c>
    </row>
    <row r="86" spans="1:3">
      <c r="A86">
        <v>2021</v>
      </c>
      <c r="B86">
        <f t="shared" ca="1" si="2"/>
        <v>2</v>
      </c>
      <c r="C86" t="str">
        <f t="shared" ca="1" si="3"/>
        <v>Barn</v>
      </c>
    </row>
    <row r="87" spans="1:3">
      <c r="A87">
        <v>2022</v>
      </c>
      <c r="B87">
        <f t="shared" ca="1" si="2"/>
        <v>1</v>
      </c>
      <c r="C87" t="str">
        <f t="shared" ca="1" si="3"/>
        <v>Barn</v>
      </c>
    </row>
    <row r="88" spans="1:3">
      <c r="A88">
        <v>2023</v>
      </c>
      <c r="B88">
        <f t="shared" ca="1" si="2"/>
        <v>0</v>
      </c>
      <c r="C88" t="str">
        <f t="shared" ca="1" si="3"/>
        <v>Barn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Män</vt:lpstr>
      <vt:lpstr>Kvinnor</vt:lpstr>
      <vt:lpstr>Pivottabell</vt:lpstr>
      <vt:lpstr>Klass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 T</cp:lastModifiedBy>
  <dcterms:created xsi:type="dcterms:W3CDTF">2019-10-10T04:12:26Z</dcterms:created>
  <dcterms:modified xsi:type="dcterms:W3CDTF">2023-12-30T09:18:25Z</dcterms:modified>
</cp:coreProperties>
</file>